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Piotr/Dropbox/IDEAcraft/Klienci/LUG/Spreadsheet/"/>
    </mc:Choice>
  </mc:AlternateContent>
  <bookViews>
    <workbookView xWindow="0" yWindow="460" windowWidth="26680" windowHeight="16300" tabRatio="665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71027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" i="1" l="1"/>
  <c r="S11" i="1"/>
  <c r="T10" i="1"/>
  <c r="S10" i="1"/>
  <c r="T8" i="1"/>
  <c r="S8" i="1"/>
  <c r="T7" i="1"/>
  <c r="S7" i="1"/>
  <c r="T6" i="1"/>
  <c r="S6" i="1"/>
  <c r="T5" i="1"/>
  <c r="S5" i="1"/>
  <c r="T3" i="1"/>
  <c r="S3" i="1"/>
  <c r="L23" i="11" l="1"/>
  <c r="K23" i="11"/>
  <c r="L19" i="11"/>
  <c r="K19" i="11"/>
  <c r="L13" i="11"/>
  <c r="K13" i="11"/>
  <c r="L27" i="11"/>
  <c r="K27" i="11"/>
  <c r="L26" i="11"/>
  <c r="K26" i="11"/>
  <c r="L25" i="11"/>
  <c r="K25" i="11"/>
  <c r="L22" i="11"/>
  <c r="K22" i="11"/>
  <c r="L21" i="11"/>
  <c r="K21" i="11"/>
  <c r="L18" i="11"/>
  <c r="K18" i="11"/>
  <c r="L17" i="11"/>
  <c r="K17" i="11"/>
  <c r="L16" i="11"/>
  <c r="K16" i="11"/>
  <c r="L15" i="11"/>
  <c r="K15" i="11"/>
  <c r="L12" i="11"/>
  <c r="K12" i="11"/>
  <c r="L11" i="11"/>
  <c r="K11" i="11"/>
  <c r="L10" i="11"/>
  <c r="K10" i="11"/>
  <c r="L9" i="11"/>
  <c r="K9" i="11"/>
  <c r="L8" i="11"/>
  <c r="K8" i="11"/>
  <c r="L7" i="11"/>
  <c r="K7" i="11"/>
  <c r="L6" i="11"/>
  <c r="K6" i="11"/>
  <c r="L5" i="11"/>
  <c r="K5" i="11"/>
  <c r="L4" i="11"/>
  <c r="K4" i="11"/>
  <c r="L3" i="11"/>
  <c r="K3" i="11"/>
  <c r="G27" i="12"/>
  <c r="G20" i="12"/>
  <c r="G14" i="12"/>
  <c r="G31" i="12"/>
  <c r="G30" i="12"/>
  <c r="G29" i="12"/>
  <c r="G26" i="12"/>
  <c r="G25" i="12"/>
  <c r="G24" i="12"/>
  <c r="G23" i="12"/>
  <c r="G22" i="12"/>
  <c r="G19" i="12"/>
  <c r="G18" i="12"/>
  <c r="G17" i="12"/>
  <c r="G16" i="12"/>
  <c r="G13" i="12"/>
  <c r="G12" i="12"/>
  <c r="G11" i="12"/>
  <c r="G10" i="12"/>
  <c r="G9" i="12"/>
  <c r="G8" i="12"/>
  <c r="G7" i="12"/>
  <c r="G6" i="12"/>
  <c r="G5" i="12"/>
  <c r="G4" i="12"/>
  <c r="G3" i="12"/>
  <c r="M28" i="10"/>
  <c r="L28" i="10"/>
  <c r="M22" i="10"/>
  <c r="L22" i="10"/>
  <c r="M18" i="10"/>
  <c r="L18" i="10"/>
  <c r="M16" i="10"/>
  <c r="L16" i="10"/>
  <c r="M14" i="10"/>
  <c r="L14" i="10"/>
  <c r="M8" i="10"/>
  <c r="L8" i="10"/>
  <c r="M29" i="10"/>
  <c r="L29" i="10"/>
  <c r="M27" i="10"/>
  <c r="L27" i="10"/>
  <c r="M26" i="10"/>
  <c r="L26" i="10"/>
  <c r="M25" i="10"/>
  <c r="L25" i="10"/>
  <c r="M24" i="10"/>
  <c r="L24" i="10"/>
  <c r="M23" i="10"/>
  <c r="L23" i="10"/>
  <c r="M21" i="10"/>
  <c r="L21" i="10"/>
  <c r="M20" i="10"/>
  <c r="L20" i="10"/>
  <c r="M19" i="10"/>
  <c r="L19" i="10"/>
  <c r="M17" i="10"/>
  <c r="L17" i="10"/>
  <c r="M13" i="10"/>
  <c r="L13" i="10"/>
  <c r="M12" i="10"/>
  <c r="L12" i="10"/>
  <c r="M11" i="10"/>
  <c r="L11" i="10"/>
  <c r="M10" i="10"/>
  <c r="L10" i="10"/>
  <c r="M9" i="10"/>
  <c r="L9" i="10"/>
  <c r="M7" i="10"/>
  <c r="L7" i="10"/>
  <c r="M6" i="10"/>
  <c r="L6" i="10"/>
  <c r="M5" i="10"/>
  <c r="L5" i="10"/>
  <c r="M4" i="10"/>
  <c r="L4" i="10"/>
  <c r="M3" i="10"/>
  <c r="L3" i="10"/>
  <c r="J27" i="8"/>
  <c r="J20" i="8"/>
  <c r="J18" i="8"/>
  <c r="J15" i="8"/>
  <c r="J13" i="8"/>
  <c r="J10" i="8"/>
  <c r="J8" i="8"/>
  <c r="J6" i="8"/>
  <c r="J4" i="8"/>
  <c r="K26" i="8"/>
  <c r="J26" i="8"/>
  <c r="K19" i="8"/>
  <c r="J19" i="8"/>
  <c r="K17" i="8"/>
  <c r="J17" i="8"/>
  <c r="K9" i="8"/>
  <c r="J9" i="8"/>
  <c r="K29" i="8"/>
  <c r="J29" i="8"/>
  <c r="K28" i="8"/>
  <c r="J28" i="8"/>
  <c r="K25" i="8"/>
  <c r="J25" i="8"/>
  <c r="K24" i="8"/>
  <c r="J24" i="8"/>
  <c r="K23" i="8"/>
  <c r="J23" i="8"/>
  <c r="K22" i="8"/>
  <c r="J22" i="8"/>
  <c r="K21" i="8"/>
  <c r="J21" i="8"/>
  <c r="K16" i="8"/>
  <c r="J16" i="8"/>
  <c r="K14" i="8"/>
  <c r="J14" i="8"/>
  <c r="K12" i="8"/>
  <c r="J12" i="8"/>
  <c r="K11" i="8"/>
  <c r="J11" i="8"/>
  <c r="K7" i="8"/>
  <c r="J7" i="8"/>
  <c r="K5" i="8"/>
  <c r="J5" i="8"/>
  <c r="K3" i="8"/>
  <c r="J3" i="8"/>
  <c r="K2" i="8"/>
  <c r="J2" i="8"/>
  <c r="I27" i="8"/>
  <c r="I20" i="8"/>
  <c r="I18" i="8"/>
  <c r="I15" i="8"/>
  <c r="I13" i="8"/>
  <c r="I10" i="8"/>
  <c r="I8" i="8"/>
  <c r="I6" i="8"/>
  <c r="I4" i="8"/>
  <c r="G26" i="9"/>
  <c r="G19" i="9"/>
  <c r="G17" i="9"/>
  <c r="G9" i="9"/>
  <c r="G29" i="9"/>
  <c r="G28" i="9"/>
  <c r="G25" i="9"/>
  <c r="G24" i="9"/>
  <c r="G23" i="9"/>
  <c r="G22" i="9"/>
  <c r="G21" i="9"/>
  <c r="G16" i="9"/>
  <c r="G14" i="9"/>
  <c r="G12" i="9"/>
  <c r="G11" i="9"/>
  <c r="G7" i="9"/>
  <c r="G5" i="9"/>
  <c r="G3" i="9"/>
  <c r="G2" i="9"/>
  <c r="S3" i="8" l="1"/>
  <c r="S2" i="8" l="1"/>
  <c r="I6" i="14" l="1"/>
  <c r="I5" i="14"/>
  <c r="I4" i="14"/>
  <c r="I3" i="14"/>
  <c r="I2" i="14"/>
  <c r="I7" i="14" s="1"/>
  <c r="S5" i="8" l="1"/>
  <c r="E4" i="9"/>
  <c r="G4" i="9" s="1"/>
  <c r="S6" i="8" l="1"/>
  <c r="E27" i="9" l="1"/>
  <c r="E20" i="9"/>
  <c r="G20" i="9" s="1"/>
  <c r="E18" i="9"/>
  <c r="G18" i="9" s="1"/>
  <c r="E15" i="9"/>
  <c r="G15" i="9" s="1"/>
  <c r="E13" i="9"/>
  <c r="G13" i="9" s="1"/>
  <c r="E10" i="9"/>
  <c r="G10" i="9" s="1"/>
  <c r="E8" i="9"/>
  <c r="G8" i="9" s="1"/>
  <c r="E6" i="9"/>
  <c r="G6" i="9" s="1"/>
  <c r="H10" i="8" l="1"/>
  <c r="F5" i="14"/>
  <c r="F7" i="14" s="1"/>
  <c r="G7" i="14"/>
  <c r="H2" i="14"/>
  <c r="S2" i="14" s="1"/>
  <c r="U2" i="14" s="1"/>
  <c r="H4" i="14"/>
  <c r="K4" i="14" s="1"/>
  <c r="H6" i="14"/>
  <c r="B7" i="14"/>
  <c r="R7" i="14" s="1"/>
  <c r="C7" i="14"/>
  <c r="D7" i="14"/>
  <c r="S6" i="14"/>
  <c r="U6" i="14" s="1"/>
  <c r="R6" i="14"/>
  <c r="S5" i="14"/>
  <c r="U5" i="14" s="1"/>
  <c r="R5" i="14"/>
  <c r="R4" i="14"/>
  <c r="S3" i="14"/>
  <c r="R3" i="14"/>
  <c r="U3" i="14"/>
  <c r="R2" i="14"/>
  <c r="K6" i="14"/>
  <c r="J6" i="14"/>
  <c r="K5" i="14"/>
  <c r="J5" i="14"/>
  <c r="K3" i="14"/>
  <c r="J3" i="14"/>
  <c r="J2" i="14"/>
  <c r="J28" i="10"/>
  <c r="I28" i="10"/>
  <c r="J14" i="10"/>
  <c r="I14" i="10"/>
  <c r="S26" i="8"/>
  <c r="R26" i="8"/>
  <c r="R27" i="8" s="1"/>
  <c r="R2" i="8"/>
  <c r="U2" i="8" s="1"/>
  <c r="S19" i="8"/>
  <c r="S20" i="8"/>
  <c r="R19" i="8"/>
  <c r="R20" i="8" s="1"/>
  <c r="S17" i="8"/>
  <c r="S18" i="8"/>
  <c r="R17" i="8"/>
  <c r="R18" i="8" s="1"/>
  <c r="S14" i="8"/>
  <c r="R14" i="8"/>
  <c r="R15" i="8" s="1"/>
  <c r="S12" i="8"/>
  <c r="R12" i="8"/>
  <c r="R13" i="8" s="1"/>
  <c r="S9" i="8"/>
  <c r="S10" i="8" s="1"/>
  <c r="R9" i="8"/>
  <c r="R10" i="8" s="1"/>
  <c r="S7" i="8"/>
  <c r="R7" i="8"/>
  <c r="R8" i="8" s="1"/>
  <c r="R5" i="8"/>
  <c r="R6" i="8" s="1"/>
  <c r="U6" i="8" s="1"/>
  <c r="S4" i="8"/>
  <c r="R3" i="8"/>
  <c r="U3" i="8" s="1"/>
  <c r="S29" i="8"/>
  <c r="R29" i="8"/>
  <c r="S28" i="8"/>
  <c r="R28" i="8"/>
  <c r="S25" i="8"/>
  <c r="R25" i="8"/>
  <c r="S24" i="8"/>
  <c r="R24" i="8"/>
  <c r="S23" i="8"/>
  <c r="R23" i="8"/>
  <c r="S22" i="8"/>
  <c r="R22" i="8"/>
  <c r="S21" i="8"/>
  <c r="R21" i="8"/>
  <c r="S16" i="8"/>
  <c r="R16" i="8"/>
  <c r="S11" i="8"/>
  <c r="R11" i="8"/>
  <c r="H27" i="8"/>
  <c r="D27" i="8"/>
  <c r="G27" i="8"/>
  <c r="H20" i="8"/>
  <c r="D20" i="8"/>
  <c r="G20" i="8"/>
  <c r="H18" i="8"/>
  <c r="D18" i="8"/>
  <c r="G18" i="8"/>
  <c r="H15" i="8"/>
  <c r="D15" i="8"/>
  <c r="G15" i="8"/>
  <c r="H13" i="8"/>
  <c r="D13" i="8"/>
  <c r="G13" i="8"/>
  <c r="D10" i="8"/>
  <c r="G10" i="8"/>
  <c r="H8" i="8"/>
  <c r="D8" i="8"/>
  <c r="G8" i="8"/>
  <c r="H6" i="8"/>
  <c r="D6" i="8"/>
  <c r="G6" i="8"/>
  <c r="H4" i="8"/>
  <c r="D4" i="8"/>
  <c r="G4" i="8"/>
  <c r="N6" i="14"/>
  <c r="P6" i="14" s="1"/>
  <c r="M6" i="14"/>
  <c r="M5" i="14"/>
  <c r="N4" i="14"/>
  <c r="P4" i="14" s="1"/>
  <c r="M4" i="14"/>
  <c r="N3" i="14"/>
  <c r="P3" i="14" s="1"/>
  <c r="M3" i="14"/>
  <c r="N2" i="14"/>
  <c r="M2" i="14"/>
  <c r="P2" i="14"/>
  <c r="N19" i="8"/>
  <c r="M19" i="8"/>
  <c r="M2" i="8"/>
  <c r="M14" i="8"/>
  <c r="M5" i="8"/>
  <c r="N26" i="8"/>
  <c r="N2" i="8"/>
  <c r="P2" i="8" s="1"/>
  <c r="M26" i="8"/>
  <c r="N17" i="8"/>
  <c r="M17" i="8"/>
  <c r="N9" i="8"/>
  <c r="M9" i="8"/>
  <c r="N29" i="8"/>
  <c r="M29" i="8"/>
  <c r="N28" i="8"/>
  <c r="M28" i="8"/>
  <c r="N25" i="8"/>
  <c r="P25" i="8" s="1"/>
  <c r="M25" i="8"/>
  <c r="N24" i="8"/>
  <c r="M24" i="8"/>
  <c r="N23" i="8"/>
  <c r="M23" i="8"/>
  <c r="N22" i="8"/>
  <c r="M22" i="8"/>
  <c r="N21" i="8"/>
  <c r="P21" i="8" s="1"/>
  <c r="M21" i="8"/>
  <c r="N16" i="8"/>
  <c r="M16" i="8"/>
  <c r="P16" i="8"/>
  <c r="N14" i="8"/>
  <c r="N12" i="8"/>
  <c r="M12" i="8"/>
  <c r="N11" i="8"/>
  <c r="P11" i="8" s="1"/>
  <c r="M11" i="8"/>
  <c r="N7" i="8"/>
  <c r="M7" i="8"/>
  <c r="N5" i="8"/>
  <c r="P5" i="8" s="1"/>
  <c r="N3" i="8"/>
  <c r="M3" i="8"/>
  <c r="P3" i="8"/>
  <c r="C3" i="13"/>
  <c r="C4" i="13"/>
  <c r="C5" i="13"/>
  <c r="C6" i="13"/>
  <c r="C2" i="13"/>
  <c r="N5" i="14"/>
  <c r="P5" i="14"/>
  <c r="M7" i="14"/>
  <c r="E7" i="14"/>
  <c r="D27" i="9"/>
  <c r="G27" i="9" s="1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F27" i="8"/>
  <c r="B27" i="8"/>
  <c r="E27" i="8"/>
  <c r="K27" i="8" s="1"/>
  <c r="C27" i="8"/>
  <c r="F20" i="8"/>
  <c r="B20" i="8"/>
  <c r="E20" i="8"/>
  <c r="K20" i="8" s="1"/>
  <c r="C20" i="8"/>
  <c r="F18" i="8"/>
  <c r="B18" i="8"/>
  <c r="E18" i="8"/>
  <c r="K18" i="8" s="1"/>
  <c r="C18" i="8"/>
  <c r="F15" i="8"/>
  <c r="B15" i="8"/>
  <c r="E15" i="8"/>
  <c r="K15" i="8" s="1"/>
  <c r="C15" i="8"/>
  <c r="F13" i="8"/>
  <c r="B13" i="8"/>
  <c r="E13" i="8"/>
  <c r="K13" i="8" s="1"/>
  <c r="C13" i="8"/>
  <c r="F10" i="8"/>
  <c r="B10" i="8"/>
  <c r="E10" i="8"/>
  <c r="K10" i="8" s="1"/>
  <c r="C10" i="8"/>
  <c r="F8" i="8"/>
  <c r="B8" i="8"/>
  <c r="E8" i="8"/>
  <c r="K8" i="8" s="1"/>
  <c r="C8" i="8"/>
  <c r="F6" i="8"/>
  <c r="B6" i="8"/>
  <c r="E6" i="8"/>
  <c r="K6" i="8" s="1"/>
  <c r="C6" i="8"/>
  <c r="F4" i="8"/>
  <c r="B4" i="8"/>
  <c r="E4" i="8"/>
  <c r="K4" i="8" s="1"/>
  <c r="C4" i="8"/>
  <c r="N27" i="8" l="1"/>
  <c r="M8" i="8"/>
  <c r="M20" i="8"/>
  <c r="P20" i="8" s="1"/>
  <c r="M4" i="8"/>
  <c r="M6" i="8"/>
  <c r="N20" i="8"/>
  <c r="N8" i="8"/>
  <c r="P8" i="8" s="1"/>
  <c r="P24" i="8"/>
  <c r="P26" i="8"/>
  <c r="P19" i="8"/>
  <c r="N4" i="8"/>
  <c r="N10" i="8"/>
  <c r="S8" i="8"/>
  <c r="U8" i="8" s="1"/>
  <c r="S15" i="8"/>
  <c r="P23" i="8"/>
  <c r="P28" i="8"/>
  <c r="U5" i="8"/>
  <c r="U24" i="8"/>
  <c r="P12" i="8"/>
  <c r="M27" i="8"/>
  <c r="P27" i="8" s="1"/>
  <c r="N6" i="8"/>
  <c r="N15" i="8"/>
  <c r="P22" i="8"/>
  <c r="P29" i="8"/>
  <c r="N18" i="8"/>
  <c r="U11" i="8"/>
  <c r="R4" i="8"/>
  <c r="U23" i="8"/>
  <c r="U9" i="8"/>
  <c r="U12" i="8"/>
  <c r="S13" i="8"/>
  <c r="U13" i="8" s="1"/>
  <c r="P18" i="8"/>
  <c r="N7" i="14"/>
  <c r="P7" i="14" s="1"/>
  <c r="N13" i="8"/>
  <c r="M13" i="8"/>
  <c r="P14" i="8"/>
  <c r="M10" i="8"/>
  <c r="M18" i="8"/>
  <c r="M15" i="8"/>
  <c r="U14" i="8"/>
  <c r="U17" i="8"/>
  <c r="U10" i="8"/>
  <c r="U15" i="8"/>
  <c r="U18" i="8"/>
  <c r="U20" i="8"/>
  <c r="J4" i="14"/>
  <c r="S4" i="14"/>
  <c r="U4" i="14" s="1"/>
  <c r="P9" i="8"/>
  <c r="P17" i="8"/>
  <c r="U16" i="8"/>
  <c r="U19" i="8"/>
  <c r="U22" i="8"/>
  <c r="U26" i="8"/>
  <c r="U29" i="8"/>
  <c r="K2" i="14"/>
  <c r="H7" i="14"/>
  <c r="P7" i="8"/>
  <c r="U7" i="8"/>
  <c r="U21" i="8"/>
  <c r="U25" i="8"/>
  <c r="U28" i="8"/>
  <c r="U4" i="8"/>
  <c r="S27" i="8"/>
  <c r="U27" i="8" s="1"/>
  <c r="P4" i="8" l="1"/>
  <c r="P6" i="8"/>
  <c r="P10" i="8"/>
  <c r="P15" i="8"/>
  <c r="J7" i="14"/>
  <c r="K7" i="14"/>
  <c r="P13" i="8"/>
  <c r="S7" i="14"/>
  <c r="U7" i="14" s="1"/>
</calcChain>
</file>

<file path=xl/sharedStrings.xml><?xml version="1.0" encoding="utf-8"?>
<sst xmlns="http://schemas.openxmlformats.org/spreadsheetml/2006/main" count="267" uniqueCount="162">
  <si>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</si>
  <si>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</si>
  <si>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</si>
  <si>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</si>
  <si>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</si>
  <si>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</si>
  <si>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</si>
  <si>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</si>
  <si>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</si>
  <si>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</si>
  <si>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</si>
  <si>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</si>
  <si>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</si>
  <si>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</si>
  <si>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</si>
  <si>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</si>
  <si>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</si>
  <si>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</si>
  <si>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</si>
  <si>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</si>
  <si>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</si>
  <si>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</si>
  <si>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</si>
  <si>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</si>
  <si>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</si>
  <si>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</si>
  <si>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</si>
  <si>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</si>
  <si>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</si>
  <si>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</si>
  <si>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</si>
  <si>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</si>
  <si>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</si>
  <si>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</si>
  <si>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</si>
  <si>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</si>
  <si>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</si>
  <si>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</si>
  <si>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</si>
  <si>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</si>
  <si>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</si>
  <si>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</si>
  <si>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</si>
  <si>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</si>
  <si>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</si>
  <si>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</si>
  <si>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</si>
  <si>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</si>
  <si>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</si>
  <si>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</si>
  <si>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</si>
  <si>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</si>
  <si>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</si>
  <si>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</si>
  <si>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</si>
  <si>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</si>
  <si>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</si>
  <si>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</si>
  <si>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</si>
  <si>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</si>
  <si>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</si>
  <si>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</si>
  <si>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</si>
  <si>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</si>
  <si>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</si>
  <si>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</si>
  <si>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</si>
  <si>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</si>
  <si>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</si>
  <si>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</si>
  <si>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</si>
  <si>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</si>
  <si>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</si>
  <si>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</si>
  <si>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</si>
  <si>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</si>
  <si>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</si>
  <si>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</si>
  <si>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</si>
  <si>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</si>
  <si>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</si>
  <si>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</si>
  <si>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</si>
  <si>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</si>
  <si>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</si>
  <si>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</si>
  <si>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</si>
  <si>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</si>
  <si>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</si>
  <si>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</si>
  <si>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</si>
  <si>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</si>
  <si>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</si>
  <si>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</si>
  <si>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</si>
  <si>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</si>
  <si>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</si>
  <si>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</si>
  <si>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</si>
  <si>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</si>
  <si>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</si>
  <si>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</si>
  <si>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</si>
  <si>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</si>
  <si>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</si>
  <si>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</si>
  <si>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</si>
  <si>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</si>
  <si>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</si>
  <si>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</si>
  <si>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</si>
  <si>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</si>
  <si>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</si>
  <si>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</si>
  <si>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</si>
  <si>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</si>
  <si>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</si>
  <si>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</si>
  <si>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</si>
  <si>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</si>
  <si>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</si>
  <si>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</si>
  <si>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</si>
  <si>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</si>
  <si>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</si>
  <si>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</si>
  <si>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</si>
  <si>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</si>
  <si>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</si>
  <si>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</si>
  <si>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</si>
  <si>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</si>
  <si>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</si>
  <si>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</si>
  <si>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</si>
  <si>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</si>
  <si>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</si>
  <si>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</si>
  <si>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</si>
  <si>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</si>
  <si>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</si>
  <si>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</si>
  <si>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</si>
  <si>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</si>
  <si>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</si>
  <si>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</si>
  <si>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</si>
  <si>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</si>
  <si>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</si>
  <si>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</si>
  <si>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</si>
  <si>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</si>
  <si>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</si>
  <si>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2016H1</t>
  </si>
  <si>
    <t>2017Q3</t>
  </si>
  <si>
    <t>30.09.2017</t>
  </si>
  <si>
    <t>30.06.2017</t>
  </si>
  <si>
    <t>2016Q1-3</t>
  </si>
  <si>
    <t>2017Q1-3</t>
  </si>
  <si>
    <t>31.12.2017.</t>
  </si>
  <si>
    <t>2017Q4</t>
  </si>
  <si>
    <t>Stan na dzień: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</si>
</sst>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8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2" fontId="0" fillId="0" borderId="0" xfId="0" applyNumberFormat="1" applyFont="1"/>
    <xf numFmtId="164" fontId="8" fillId="0" borderId="0" xfId="27" applyNumberFormat="1" applyFont="1"/>
    <xf numFmtId="164" fontId="0" fillId="0" borderId="0" xfId="27" applyNumberFormat="1" applyFont="1"/>
    <xf numFmtId="2" fontId="7" fillId="0" borderId="0" xfId="0" applyNumberFormat="1" applyFont="1"/>
    <xf numFmtId="164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4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4" fontId="6" fillId="3" borderId="0" xfId="27" applyNumberFormat="1" applyFont="1" applyFill="1"/>
    <xf numFmtId="2" fontId="0" fillId="2" borderId="0" xfId="0" applyNumberFormat="1" applyFill="1"/>
    <xf numFmtId="164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164" fontId="1" fillId="0" borderId="0" xfId="27" applyNumberFormat="1" applyFont="1"/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2" fillId="2" borderId="0" xfId="27" applyFont="1" applyFill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4" fontId="8" fillId="0" borderId="0" xfId="27" applyNumberFormat="1" applyFont="1" applyFill="1"/>
    <xf numFmtId="49" fontId="7" fillId="2" borderId="0" xfId="0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2" fontId="14" fillId="2" borderId="0" xfId="0" applyNumberFormat="1" applyFont="1" applyFill="1"/>
    <xf numFmtId="10" fontId="0" fillId="0" borderId="0" xfId="27" applyNumberFormat="1" applyFont="1"/>
  </cellXfs>
  <cellStyles count="384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225D9AEE-CA55-EF47-80C5-EE4AEABFA524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E01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31.12.2017.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abSelected="1" workbookViewId="0"/>
  </sheetViews>
  <sheetFormatPr baseColWidth="10" defaultColWidth="10.7109375" defaultRowHeight="16" x14ac:dyDescent="0.2"/>
  <cols>
    <col min="1" max="1" width="3.7109375" customWidth="1"/>
    <col min="2" max="2" width="27.5703125" bestFit="1" customWidth="1"/>
    <col min="3" max="3" width="3.7109375" customWidth="1"/>
    <col min="4" max="4" width="12.5703125" bestFit="1" customWidth="1"/>
    <col min="5" max="5" width="10.42578125" bestFit="1" customWidth="1"/>
  </cols>
  <sheetData>
    <row r="17" spans="2:5" s="21" customFormat="1" x14ac:dyDescent="0.2">
      <c r="B17" s="21" t="s">
        <v>133</v>
      </c>
    </row>
    <row r="19" spans="2:5" x14ac:dyDescent="0.2">
      <c r="B19" t="s">
        <v>138</v>
      </c>
      <c r="D19" s="24" t="s">
        <v>136</v>
      </c>
      <c r="E19" s="24" t="s">
        <v>137</v>
      </c>
    </row>
    <row r="20" spans="2:5" x14ac:dyDescent="0.2">
      <c r="B20" s="24" t="s">
        <v>49</v>
      </c>
    </row>
    <row r="21" spans="2:5" x14ac:dyDescent="0.2">
      <c r="B21" t="s">
        <v>139</v>
      </c>
      <c r="D21" s="24" t="s">
        <v>136</v>
      </c>
      <c r="E21" s="24" t="s">
        <v>137</v>
      </c>
    </row>
    <row r="22" spans="2:5" x14ac:dyDescent="0.2">
      <c r="B22" s="24" t="s">
        <v>72</v>
      </c>
    </row>
    <row r="23" spans="2:5" x14ac:dyDescent="0.2">
      <c r="B23" s="24" t="s">
        <v>134</v>
      </c>
    </row>
    <row r="24" spans="2:5" x14ac:dyDescent="0.2">
      <c r="B24" s="24" t="s">
        <v>135</v>
      </c>
    </row>
    <row r="26" spans="2:5" x14ac:dyDescent="0.2">
      <c r="B26" s="21" t="s">
        <v>140</v>
      </c>
    </row>
    <row r="28" spans="2:5" x14ac:dyDescent="0.2">
      <c r="B28" s="25" t="s">
        <v>141</v>
      </c>
      <c r="D28" t="s">
        <v>142</v>
      </c>
    </row>
    <row r="29" spans="2:5" x14ac:dyDescent="0.2">
      <c r="B29" s="25" t="s">
        <v>143</v>
      </c>
      <c r="D29" t="s">
        <v>146</v>
      </c>
    </row>
    <row r="30" spans="2:5" x14ac:dyDescent="0.2">
      <c r="B30" s="25" t="s">
        <v>144</v>
      </c>
      <c r="D30" t="s">
        <v>150</v>
      </c>
    </row>
    <row r="31" spans="2:5" x14ac:dyDescent="0.2">
      <c r="B31" s="25" t="s">
        <v>145</v>
      </c>
      <c r="D31" t="s">
        <v>147</v>
      </c>
    </row>
    <row r="32" spans="2:5" x14ac:dyDescent="0.2">
      <c r="B32" s="25" t="s">
        <v>148</v>
      </c>
      <c r="D32" t="s">
        <v>149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workbookViewId="0"/>
  </sheetViews>
  <sheetFormatPr baseColWidth="10" defaultColWidth="10.7109375" defaultRowHeight="16" x14ac:dyDescent="0.2"/>
  <cols>
    <col min="1" max="1" width="51.85546875" style="1" customWidth="1"/>
    <col min="2" max="4" width="10.7109375" style="1"/>
    <col min="5" max="5" width="10.7109375" style="33"/>
    <col min="6" max="6" width="10.7109375" style="1"/>
    <col min="7" max="8" width="10.7109375" style="33"/>
    <col min="9" max="9" width="10.7109375" style="8"/>
    <col min="10" max="11" width="10.7109375" style="3"/>
    <col min="12" max="12" width="10.7109375" style="1"/>
    <col min="13" max="13" width="10.7109375" style="1" hidden="1" customWidth="1"/>
    <col min="14" max="14" width="10.7109375" style="8" hidden="1" customWidth="1"/>
    <col min="15" max="17" width="10.7109375" style="1" hidden="1" customWidth="1"/>
    <col min="18" max="18" width="0" style="1" hidden="1" customWidth="1"/>
    <col min="19" max="19" width="0" style="8" hidden="1" customWidth="1"/>
    <col min="20" max="21" width="0" style="1" hidden="1" customWidth="1"/>
    <col min="22" max="16384" width="10.7109375" style="1"/>
  </cols>
  <sheetData>
    <row r="1" spans="1:21" s="4" customFormat="1" x14ac:dyDescent="0.2">
      <c r="A1" s="6" t="s">
        <v>116</v>
      </c>
      <c r="B1" s="4" t="s">
        <v>101</v>
      </c>
      <c r="C1" s="4" t="s">
        <v>102</v>
      </c>
      <c r="D1" s="4" t="s">
        <v>103</v>
      </c>
      <c r="E1" s="32" t="s">
        <v>104</v>
      </c>
      <c r="F1" s="4" t="s">
        <v>105</v>
      </c>
      <c r="G1" s="32" t="s">
        <v>151</v>
      </c>
      <c r="H1" s="32" t="s">
        <v>154</v>
      </c>
      <c r="I1" s="7" t="s">
        <v>160</v>
      </c>
      <c r="J1" s="4" t="s">
        <v>78</v>
      </c>
      <c r="K1" s="4" t="s">
        <v>77</v>
      </c>
      <c r="M1" s="4" t="s">
        <v>153</v>
      </c>
      <c r="N1" s="7" t="s">
        <v>152</v>
      </c>
      <c r="P1" s="4" t="s">
        <v>77</v>
      </c>
      <c r="R1" s="4" t="s">
        <v>157</v>
      </c>
      <c r="S1" s="7" t="s">
        <v>158</v>
      </c>
      <c r="U1" s="4" t="s">
        <v>77</v>
      </c>
    </row>
    <row r="2" spans="1:21" s="4" customFormat="1" x14ac:dyDescent="0.2">
      <c r="A2" s="4" t="s">
        <v>11</v>
      </c>
      <c r="B2" s="4">
        <v>22.048819999999999</v>
      </c>
      <c r="C2" s="4">
        <v>31.13747</v>
      </c>
      <c r="D2" s="4">
        <v>33.396149999999999</v>
      </c>
      <c r="E2" s="32">
        <v>34.274999999999999</v>
      </c>
      <c r="F2" s="4">
        <v>30.470009999999998</v>
      </c>
      <c r="G2" s="32">
        <v>33.31</v>
      </c>
      <c r="H2" s="32">
        <v>39.24</v>
      </c>
      <c r="I2" s="7">
        <v>39.279989999999998</v>
      </c>
      <c r="J2" s="5">
        <f>I2/H2-1</f>
        <v>1.0191131498469286E-3</v>
      </c>
      <c r="K2" s="5">
        <f>I2/E2-1</f>
        <v>0.14602450765864328</v>
      </c>
      <c r="M2" s="4">
        <f>SUM(B2:C2)</f>
        <v>53.18629</v>
      </c>
      <c r="N2" s="7">
        <f>SUM(F2:G2)</f>
        <v>63.780010000000004</v>
      </c>
      <c r="P2" s="5">
        <f>N2/M2-1</f>
        <v>0.19918140558403308</v>
      </c>
      <c r="R2" s="4">
        <f>SUM(B2:D2)</f>
        <v>86.582439999999991</v>
      </c>
      <c r="S2" s="7">
        <f>SUM(F2:H2)</f>
        <v>103.02001000000001</v>
      </c>
      <c r="U2" s="5">
        <f>S2/R2-1</f>
        <v>0.18984877303065173</v>
      </c>
    </row>
    <row r="3" spans="1:21" x14ac:dyDescent="0.2">
      <c r="A3" s="1" t="s">
        <v>106</v>
      </c>
      <c r="B3" s="1">
        <v>9.39</v>
      </c>
      <c r="C3" s="1">
        <v>13.754</v>
      </c>
      <c r="D3" s="1">
        <v>17.039000000000001</v>
      </c>
      <c r="E3" s="33">
        <v>15.42</v>
      </c>
      <c r="F3" s="1">
        <v>12.83620136</v>
      </c>
      <c r="G3" s="33">
        <v>13.89</v>
      </c>
      <c r="H3" s="33">
        <v>16.04</v>
      </c>
      <c r="I3" s="8">
        <v>19.573798640000007</v>
      </c>
      <c r="J3" s="3">
        <f>I3/H3-1</f>
        <v>0.22031163591022485</v>
      </c>
      <c r="K3" s="3">
        <f>I3/E3-1</f>
        <v>0.26937734370946864</v>
      </c>
      <c r="M3" s="1">
        <f>SUM(B3:C3)</f>
        <v>23.143999999999998</v>
      </c>
      <c r="N3" s="8">
        <f>SUM(F3:G3)</f>
        <v>26.726201360000001</v>
      </c>
      <c r="P3" s="3">
        <f>N3/M3-1</f>
        <v>0.15477883511925339</v>
      </c>
      <c r="R3" s="1">
        <f>SUM(B3:D3)</f>
        <v>40.183</v>
      </c>
      <c r="S3" s="8">
        <f>SUM(F3:H3)</f>
        <v>42.766201359999997</v>
      </c>
      <c r="U3" s="1">
        <f>S3/R3-1</f>
        <v>6.4285925889057571E-2</v>
      </c>
    </row>
    <row r="4" spans="1:21" s="2" customFormat="1" x14ac:dyDescent="0.2">
      <c r="A4" s="2" t="s">
        <v>107</v>
      </c>
      <c r="B4" s="2">
        <f>B3/B2</f>
        <v>0.42587313062558452</v>
      </c>
      <c r="C4" s="2">
        <f t="shared" ref="C4:G4" si="0">C3/C2</f>
        <v>0.44171861104964533</v>
      </c>
      <c r="D4" s="2">
        <f t="shared" si="0"/>
        <v>0.51020851205902484</v>
      </c>
      <c r="E4" s="34">
        <f t="shared" si="0"/>
        <v>0.44989059080962801</v>
      </c>
      <c r="F4" s="2">
        <f t="shared" si="0"/>
        <v>0.42127329003173947</v>
      </c>
      <c r="G4" s="34">
        <f t="shared" si="0"/>
        <v>0.41699189432602823</v>
      </c>
      <c r="H4" s="34">
        <f t="shared" ref="H4:I4" si="1">H3/H2</f>
        <v>0.40876656472986744</v>
      </c>
      <c r="I4" s="9">
        <f t="shared" si="1"/>
        <v>0.49831475619011123</v>
      </c>
      <c r="J4" s="2">
        <f>I4-H4</f>
        <v>8.9548191460243787E-2</v>
      </c>
      <c r="K4" s="2">
        <f>I4-E4</f>
        <v>4.842416538048322E-2</v>
      </c>
      <c r="M4" s="2">
        <f t="shared" ref="M4:N4" si="2">M3/M2</f>
        <v>0.43514973501629833</v>
      </c>
      <c r="N4" s="9">
        <f t="shared" si="2"/>
        <v>0.41903727139584956</v>
      </c>
      <c r="P4" s="2">
        <f>N4-M4</f>
        <v>-1.6112463620448769E-2</v>
      </c>
      <c r="R4" s="2">
        <f t="shared" ref="R4:S4" si="3">R3/R2</f>
        <v>0.46410103480567194</v>
      </c>
      <c r="S4" s="9">
        <f t="shared" si="3"/>
        <v>0.41512519130992115</v>
      </c>
      <c r="U4" s="2">
        <f>S4-R4</f>
        <v>-4.8975843495750793E-2</v>
      </c>
    </row>
    <row r="5" spans="1:21" x14ac:dyDescent="0.2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33">
        <v>18.86</v>
      </c>
      <c r="F5" s="1">
        <v>17.633808640000002</v>
      </c>
      <c r="G5" s="33">
        <v>19.420000000000002</v>
      </c>
      <c r="H5" s="33">
        <v>23.2</v>
      </c>
      <c r="I5" s="8">
        <v>19.706191359999991</v>
      </c>
      <c r="J5" s="3">
        <f>I5/H5-1</f>
        <v>-0.15059520000000037</v>
      </c>
      <c r="K5" s="3">
        <f>I5/E5-1</f>
        <v>4.4866986214209481E-2</v>
      </c>
      <c r="M5" s="1">
        <f>SUM(B5:C5)</f>
        <v>30.042000000000002</v>
      </c>
      <c r="N5" s="8">
        <f>SUM(F5:G5)</f>
        <v>37.05380864</v>
      </c>
      <c r="P5" s="3">
        <f>N5/M5-1</f>
        <v>0.23340019439451432</v>
      </c>
      <c r="R5" s="1">
        <f>SUM(B5:D5)</f>
        <v>46.399000000000001</v>
      </c>
      <c r="S5" s="8">
        <f>SUM(F5:H5)</f>
        <v>60.253808640000003</v>
      </c>
      <c r="U5" s="1">
        <f>S5/R5-1</f>
        <v>0.29860144916916309</v>
      </c>
    </row>
    <row r="6" spans="1:21" s="2" customFormat="1" x14ac:dyDescent="0.2">
      <c r="A6" s="2" t="s">
        <v>109</v>
      </c>
      <c r="B6" s="2">
        <f>B5/B2</f>
        <v>0.57413503307660008</v>
      </c>
      <c r="C6" s="2">
        <f t="shared" ref="C6:G6" si="4">C5/C2</f>
        <v>0.55826629459618904</v>
      </c>
      <c r="D6" s="2">
        <f t="shared" si="4"/>
        <v>0.48978699640527423</v>
      </c>
      <c r="E6" s="34">
        <f t="shared" si="4"/>
        <v>0.55025528811086799</v>
      </c>
      <c r="F6" s="2">
        <f t="shared" si="4"/>
        <v>0.5787267099682607</v>
      </c>
      <c r="G6" s="34">
        <f t="shared" si="4"/>
        <v>0.58300810567397177</v>
      </c>
      <c r="H6" s="34">
        <f t="shared" ref="H6:I6" si="5">H5/H2</f>
        <v>0.5912334352701325</v>
      </c>
      <c r="I6" s="9">
        <f t="shared" si="5"/>
        <v>0.50168524380988877</v>
      </c>
      <c r="J6" s="2">
        <f>I6-H6</f>
        <v>-8.9548191460243731E-2</v>
      </c>
      <c r="K6" s="2">
        <f>I6-E6</f>
        <v>-4.857004430097922E-2</v>
      </c>
      <c r="M6" s="2">
        <f t="shared" ref="M6:N6" si="6">M5/M2</f>
        <v>0.56484481245072748</v>
      </c>
      <c r="N6" s="9">
        <f t="shared" si="6"/>
        <v>0.58096272860415032</v>
      </c>
      <c r="P6" s="2">
        <f>N6-M6</f>
        <v>1.611791615342284E-2</v>
      </c>
      <c r="R6" s="2">
        <f t="shared" ref="R6" si="7">R5/R2</f>
        <v>0.53589388333246335</v>
      </c>
      <c r="S6" s="9">
        <f>S5/S2</f>
        <v>0.58487480869007868</v>
      </c>
      <c r="U6" s="2">
        <f>S6-R6</f>
        <v>4.8980925357615335E-2</v>
      </c>
    </row>
    <row r="7" spans="1:21" x14ac:dyDescent="0.2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33">
        <v>20.689</v>
      </c>
      <c r="F7" s="1">
        <v>18.545750000000002</v>
      </c>
      <c r="G7" s="33">
        <v>20.45</v>
      </c>
      <c r="H7" s="33">
        <v>21.03</v>
      </c>
      <c r="I7" s="8">
        <v>20.424250000000001</v>
      </c>
      <c r="J7" s="3">
        <f>I7/H7-1</f>
        <v>-2.8804089396100796E-2</v>
      </c>
      <c r="K7" s="3">
        <f>I7/E7-1</f>
        <v>-1.2796655227415465E-2</v>
      </c>
      <c r="M7" s="1">
        <f>SUM(B7:C7)</f>
        <v>32.718600000000002</v>
      </c>
      <c r="N7" s="8">
        <f>SUM(F7:G7)</f>
        <v>38.995750000000001</v>
      </c>
      <c r="P7" s="3">
        <f>N7/M7-1</f>
        <v>0.19185264650687994</v>
      </c>
      <c r="R7" s="1">
        <f>SUM(B7:D7)</f>
        <v>52.937960000000004</v>
      </c>
      <c r="S7" s="8">
        <f>SUM(F7:H7)</f>
        <v>60.025750000000002</v>
      </c>
      <c r="U7" s="41">
        <f>S7/R7-1</f>
        <v>0.13388861225479776</v>
      </c>
    </row>
    <row r="8" spans="1:21" s="2" customFormat="1" x14ac:dyDescent="0.2">
      <c r="A8" s="2" t="s">
        <v>115</v>
      </c>
      <c r="B8" s="2">
        <f>B7/B2</f>
        <v>0.65038627917503067</v>
      </c>
      <c r="C8" s="2">
        <f t="shared" ref="C8:G8" si="8">C7/C2</f>
        <v>0.59023260399769151</v>
      </c>
      <c r="D8" s="2">
        <f t="shared" si="8"/>
        <v>0.60543984860530342</v>
      </c>
      <c r="E8" s="34">
        <f t="shared" si="8"/>
        <v>0.60361779722830056</v>
      </c>
      <c r="F8" s="2">
        <f t="shared" si="8"/>
        <v>0.60865585538042166</v>
      </c>
      <c r="G8" s="34">
        <f t="shared" si="8"/>
        <v>0.61392975082557788</v>
      </c>
      <c r="H8" s="34">
        <f t="shared" ref="H8:I8" si="9">H7/H2</f>
        <v>0.53593272171253825</v>
      </c>
      <c r="I8" s="9">
        <f t="shared" si="9"/>
        <v>0.51996576373873826</v>
      </c>
      <c r="J8" s="2">
        <f>I8-H8</f>
        <v>-1.5966957973799989E-2</v>
      </c>
      <c r="K8" s="2">
        <f>I8-E8</f>
        <v>-8.3652033489562294E-2</v>
      </c>
      <c r="M8" s="2">
        <f t="shared" ref="M8:N8" si="10">M7/M2</f>
        <v>0.61516981161874618</v>
      </c>
      <c r="N8" s="9">
        <f t="shared" si="10"/>
        <v>0.61141022085132946</v>
      </c>
      <c r="P8" s="2">
        <f>N8-M8</f>
        <v>-3.7595907674167206E-3</v>
      </c>
      <c r="R8" s="2">
        <f t="shared" ref="R8:S8" si="11">R7/R2</f>
        <v>0.61141681846804052</v>
      </c>
      <c r="S8" s="9">
        <f t="shared" si="11"/>
        <v>0.58266107720238036</v>
      </c>
      <c r="U8" s="2">
        <f>S8-R8</f>
        <v>-2.8755741265660162E-2</v>
      </c>
    </row>
    <row r="9" spans="1:21" s="4" customFormat="1" x14ac:dyDescent="0.2">
      <c r="A9" s="4" t="s">
        <v>13</v>
      </c>
      <c r="B9" s="4">
        <v>7.7085699999999999</v>
      </c>
      <c r="C9" s="4">
        <v>12.759119999999999</v>
      </c>
      <c r="D9" s="4">
        <v>13.17679</v>
      </c>
      <c r="E9" s="32">
        <v>13.586</v>
      </c>
      <c r="F9" s="4">
        <v>11.92426</v>
      </c>
      <c r="G9" s="32">
        <v>12.86</v>
      </c>
      <c r="H9" s="32">
        <v>18.21</v>
      </c>
      <c r="I9" s="7">
        <v>18.855740000000004</v>
      </c>
      <c r="J9" s="5">
        <f>I9/H9-1</f>
        <v>3.5460735859418113E-2</v>
      </c>
      <c r="K9" s="5">
        <f>I9/E9-1</f>
        <v>0.38788017076402204</v>
      </c>
      <c r="M9" s="4">
        <f>SUM(B9:C9)</f>
        <v>20.467689999999997</v>
      </c>
      <c r="N9" s="7">
        <f>SUM(F9:G9)</f>
        <v>24.78426</v>
      </c>
      <c r="P9" s="5">
        <f>N9/M9-1</f>
        <v>0.21089678415102053</v>
      </c>
      <c r="R9" s="4">
        <f>SUM(B9:D9)</f>
        <v>33.644480000000001</v>
      </c>
      <c r="S9" s="7">
        <f>SUM(F9:H9)</f>
        <v>42.994259999999997</v>
      </c>
      <c r="U9" s="5">
        <f>S9/R9-1</f>
        <v>0.27789937606406734</v>
      </c>
    </row>
    <row r="10" spans="1:21" s="2" customFormat="1" x14ac:dyDescent="0.2">
      <c r="A10" s="2" t="s">
        <v>83</v>
      </c>
      <c r="B10" s="2">
        <f>B9/B2</f>
        <v>0.34961372082496933</v>
      </c>
      <c r="C10" s="2">
        <f t="shared" ref="C10:G10" si="12">C9/C2</f>
        <v>0.40976739600230844</v>
      </c>
      <c r="D10" s="2">
        <f t="shared" si="12"/>
        <v>0.39456015139469675</v>
      </c>
      <c r="E10" s="34">
        <f t="shared" si="12"/>
        <v>0.3963822027716995</v>
      </c>
      <c r="F10" s="2">
        <f t="shared" si="12"/>
        <v>0.39134414461957845</v>
      </c>
      <c r="G10" s="34">
        <f t="shared" si="12"/>
        <v>0.38607024917442206</v>
      </c>
      <c r="H10" s="34">
        <f>H9/H2</f>
        <v>0.46406727828746175</v>
      </c>
      <c r="I10" s="9">
        <f>I9/I2</f>
        <v>0.4800342362612619</v>
      </c>
      <c r="J10" s="2">
        <f>I10-H10</f>
        <v>1.5966957973800155E-2</v>
      </c>
      <c r="K10" s="2">
        <f>I10-E10</f>
        <v>8.3652033489562405E-2</v>
      </c>
      <c r="M10" s="2">
        <f t="shared" ref="M10:N10" si="13">M9/M2</f>
        <v>0.38483018838125382</v>
      </c>
      <c r="N10" s="9">
        <f t="shared" si="13"/>
        <v>0.38858977914867054</v>
      </c>
      <c r="P10" s="2">
        <f>N10-M10</f>
        <v>3.7595907674167206E-3</v>
      </c>
      <c r="R10" s="2">
        <f t="shared" ref="R10:S10" si="14">R9/R2</f>
        <v>0.38858318153195964</v>
      </c>
      <c r="S10" s="9">
        <f t="shared" si="14"/>
        <v>0.41733892279761953</v>
      </c>
      <c r="U10" s="2">
        <f>S10-R10</f>
        <v>2.8755741265659884E-2</v>
      </c>
    </row>
    <row r="11" spans="1:21" x14ac:dyDescent="0.2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33">
        <v>1.0029999999999999</v>
      </c>
      <c r="F11" s="1">
        <v>0.39810000000000001</v>
      </c>
      <c r="G11" s="33">
        <v>0.27</v>
      </c>
      <c r="H11" s="33">
        <v>0.63</v>
      </c>
      <c r="I11" s="8">
        <v>1.6319000000000001</v>
      </c>
      <c r="J11" s="3">
        <f>I11/H11-1</f>
        <v>1.5903174603174604</v>
      </c>
      <c r="K11" s="3">
        <f>I11/E11-1</f>
        <v>0.6270189431704889</v>
      </c>
      <c r="M11" s="1">
        <f t="shared" ref="M11:M12" si="15">SUM(B11:C11)</f>
        <v>0.40492999999999996</v>
      </c>
      <c r="N11" s="8">
        <f t="shared" ref="N11:N12" si="16">SUM(F11:G11)</f>
        <v>0.66810000000000003</v>
      </c>
      <c r="P11" s="3">
        <f t="shared" ref="P11:P12" si="17">N11/M11-1</f>
        <v>0.64991480008890457</v>
      </c>
      <c r="R11" s="1">
        <f t="shared" ref="R11:R12" si="18">SUM(B11:D11)</f>
        <v>1.0734299999999999</v>
      </c>
      <c r="S11" s="8">
        <f t="shared" ref="S11:S12" si="19">SUM(F11:H11)</f>
        <v>1.2981</v>
      </c>
      <c r="U11" s="1">
        <f t="shared" ref="U11:U12" si="20">S11/R11-1</f>
        <v>0.20930102568402242</v>
      </c>
    </row>
    <row r="12" spans="1:21" x14ac:dyDescent="0.2">
      <c r="A12" s="1" t="s">
        <v>15</v>
      </c>
      <c r="B12" s="1">
        <v>5.5493600000000001</v>
      </c>
      <c r="C12" s="1">
        <v>7.50021</v>
      </c>
      <c r="D12" s="1">
        <v>8.3685799999999997</v>
      </c>
      <c r="E12" s="33">
        <v>8.99</v>
      </c>
      <c r="F12" s="1">
        <v>6.9743899999999996</v>
      </c>
      <c r="G12" s="33">
        <v>7.64</v>
      </c>
      <c r="H12" s="33">
        <v>11.76</v>
      </c>
      <c r="I12" s="8">
        <v>10.005610000000004</v>
      </c>
      <c r="J12" s="3">
        <f>I12/H12-1</f>
        <v>-0.14918282312925135</v>
      </c>
      <c r="K12" s="3">
        <f>I12/E12-1</f>
        <v>0.11297107897664116</v>
      </c>
      <c r="M12" s="1">
        <f t="shared" si="15"/>
        <v>13.049569999999999</v>
      </c>
      <c r="N12" s="8">
        <f t="shared" si="16"/>
        <v>14.61439</v>
      </c>
      <c r="P12" s="3">
        <f t="shared" si="17"/>
        <v>0.11991352971783753</v>
      </c>
      <c r="R12" s="1">
        <f t="shared" si="18"/>
        <v>21.418149999999997</v>
      </c>
      <c r="S12" s="8">
        <f t="shared" si="19"/>
        <v>26.374389999999998</v>
      </c>
      <c r="U12" s="1">
        <f t="shared" si="20"/>
        <v>0.23140373935190484</v>
      </c>
    </row>
    <row r="13" spans="1:21" s="2" customFormat="1" x14ac:dyDescent="0.2">
      <c r="A13" s="2" t="s">
        <v>80</v>
      </c>
      <c r="B13" s="2">
        <f>B12/B2</f>
        <v>0.25168512419258721</v>
      </c>
      <c r="C13" s="2">
        <f t="shared" ref="C13:G13" si="21">C12/C2</f>
        <v>0.24087409799190493</v>
      </c>
      <c r="D13" s="2">
        <f t="shared" si="21"/>
        <v>0.25058517224290822</v>
      </c>
      <c r="E13" s="34">
        <f t="shared" si="21"/>
        <v>0.26229029905178702</v>
      </c>
      <c r="F13" s="2">
        <f t="shared" si="21"/>
        <v>0.22889359077991769</v>
      </c>
      <c r="G13" s="34">
        <f t="shared" si="21"/>
        <v>0.22936055238667064</v>
      </c>
      <c r="H13" s="34">
        <f t="shared" ref="H13:I13" si="22">H12/H2</f>
        <v>0.29969418960244648</v>
      </c>
      <c r="I13" s="9">
        <f t="shared" si="22"/>
        <v>0.25472537034759951</v>
      </c>
      <c r="J13" s="2">
        <f>I13-H13</f>
        <v>-4.496881925484697E-2</v>
      </c>
      <c r="K13" s="2">
        <f>I13-E13</f>
        <v>-7.5649287041875124E-3</v>
      </c>
      <c r="M13" s="2">
        <f t="shared" ref="M13:N13" si="23">M12/M2</f>
        <v>0.24535589904842017</v>
      </c>
      <c r="N13" s="9">
        <f t="shared" si="23"/>
        <v>0.22913746799349827</v>
      </c>
      <c r="P13" s="2">
        <f>N13-M13</f>
        <v>-1.6218431054921906E-2</v>
      </c>
      <c r="R13" s="2">
        <f t="shared" ref="R13:S13" si="24">R12/R2</f>
        <v>0.2473729084096036</v>
      </c>
      <c r="S13" s="9">
        <f t="shared" si="24"/>
        <v>0.2560123028526205</v>
      </c>
      <c r="U13" s="2">
        <f>S13-R13</f>
        <v>8.6393944430168956E-3</v>
      </c>
    </row>
    <row r="14" spans="1:21" x14ac:dyDescent="0.2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33">
        <v>2.8969999999999998</v>
      </c>
      <c r="F14" s="1">
        <v>4.37737</v>
      </c>
      <c r="G14" s="33">
        <v>4.18</v>
      </c>
      <c r="H14" s="33">
        <v>5.0599999999999996</v>
      </c>
      <c r="I14" s="8">
        <v>6.642630000000004</v>
      </c>
      <c r="J14" s="3">
        <f>I14/H14-1</f>
        <v>0.31277272727272809</v>
      </c>
      <c r="K14" s="3">
        <f>I14/E14-1</f>
        <v>1.2929340697273055</v>
      </c>
      <c r="M14" s="1">
        <f>SUM(B14:C14)</f>
        <v>7.1784599999999994</v>
      </c>
      <c r="N14" s="8">
        <f>SUM(F14:G14)</f>
        <v>8.5573699999999988</v>
      </c>
      <c r="P14" s="3">
        <f>N14/M14-1</f>
        <v>0.19208994686882686</v>
      </c>
      <c r="R14" s="1">
        <f>SUM(B14:D14)</f>
        <v>9.8274100000000004</v>
      </c>
      <c r="S14" s="8">
        <f>SUM(F14:H14)</f>
        <v>13.617369999999998</v>
      </c>
      <c r="U14" s="1">
        <f>S14/R14-1</f>
        <v>0.38565196730369422</v>
      </c>
    </row>
    <row r="15" spans="1:21" s="2" customFormat="1" x14ac:dyDescent="0.2">
      <c r="A15" s="2" t="s">
        <v>81</v>
      </c>
      <c r="B15" s="2">
        <f>B14/B2</f>
        <v>0.13549069746136075</v>
      </c>
      <c r="C15" s="2">
        <f t="shared" ref="C15:G15" si="25">C14/C2</f>
        <v>0.13459828303327148</v>
      </c>
      <c r="D15" s="2">
        <f t="shared" si="25"/>
        <v>7.9319023300590041E-2</v>
      </c>
      <c r="E15" s="34">
        <f t="shared" si="25"/>
        <v>8.4522246535375642E-2</v>
      </c>
      <c r="F15" s="2">
        <f t="shared" si="25"/>
        <v>0.14366158724595102</v>
      </c>
      <c r="G15" s="34">
        <f t="shared" si="25"/>
        <v>0.12548784148904232</v>
      </c>
      <c r="H15" s="34">
        <f t="shared" ref="H15:I15" si="26">H14/H2</f>
        <v>0.12895005096839957</v>
      </c>
      <c r="I15" s="9">
        <f t="shared" si="26"/>
        <v>0.16910976810330156</v>
      </c>
      <c r="J15" s="2">
        <f>I15-H15</f>
        <v>4.015971713490199E-2</v>
      </c>
      <c r="K15" s="2">
        <f>I15-E15</f>
        <v>8.4587521567925913E-2</v>
      </c>
      <c r="M15" s="2">
        <f t="shared" ref="M15:N15" si="27">M14/M2</f>
        <v>0.1349682408756091</v>
      </c>
      <c r="N15" s="9">
        <f t="shared" si="27"/>
        <v>0.13417009498744195</v>
      </c>
      <c r="P15" s="2">
        <f>N15-M15</f>
        <v>-7.9814588816715104E-4</v>
      </c>
      <c r="R15" s="2">
        <f t="shared" ref="R15:S15" si="28">R14/R2</f>
        <v>0.11350350024785628</v>
      </c>
      <c r="S15" s="9">
        <f t="shared" si="28"/>
        <v>0.13218179652671355</v>
      </c>
      <c r="U15" s="2">
        <f>S15-R15</f>
        <v>1.8678296278857268E-2</v>
      </c>
    </row>
    <row r="16" spans="1:21" x14ac:dyDescent="0.2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33">
        <v>-0.67600000000000005</v>
      </c>
      <c r="F16" s="1">
        <v>0.26418999999999998</v>
      </c>
      <c r="G16" s="33">
        <v>0.2</v>
      </c>
      <c r="H16" s="33">
        <v>0.3</v>
      </c>
      <c r="I16" s="8">
        <v>0.64581</v>
      </c>
      <c r="J16" s="3">
        <f>I16/H16-1</f>
        <v>1.1527000000000003</v>
      </c>
      <c r="K16" s="3">
        <f>I16/E16-1</f>
        <v>-1.9553402366863906</v>
      </c>
      <c r="M16" s="1">
        <f>SUM(B16:C16)</f>
        <v>9.7269999999999995E-2</v>
      </c>
      <c r="N16" s="8">
        <f>SUM(F16:G16)</f>
        <v>0.46418999999999999</v>
      </c>
      <c r="P16" s="3">
        <f>N16/M16-1</f>
        <v>3.7721805284260306</v>
      </c>
      <c r="R16" s="1">
        <f t="shared" ref="R16:R17" si="29">SUM(B16:D16)</f>
        <v>1.3551599999999999</v>
      </c>
      <c r="S16" s="8">
        <f t="shared" ref="S16:S17" si="30">SUM(F16:H16)</f>
        <v>0.76418999999999992</v>
      </c>
      <c r="U16" s="1">
        <f t="shared" ref="U16:U17" si="31">S16/R16-1</f>
        <v>-0.43608872753032857</v>
      </c>
    </row>
    <row r="17" spans="1:21" s="4" customFormat="1" x14ac:dyDescent="0.2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32">
        <v>4.67</v>
      </c>
      <c r="F17" s="4">
        <v>1.9411799999999999</v>
      </c>
      <c r="G17" s="32">
        <v>2.34</v>
      </c>
      <c r="H17" s="32">
        <v>3</v>
      </c>
      <c r="I17" s="7">
        <v>4.4788199999999998</v>
      </c>
      <c r="J17" s="5">
        <f>I17/H17-1</f>
        <v>0.49293999999999993</v>
      </c>
      <c r="K17" s="5">
        <f>I17/E17-1</f>
        <v>-4.0937901498929397E-2</v>
      </c>
      <c r="M17" s="4">
        <f>SUM(B17:C17)</f>
        <v>2.5843500000000001</v>
      </c>
      <c r="N17" s="7">
        <f>SUM(F17:G17)</f>
        <v>4.28118</v>
      </c>
      <c r="P17" s="5">
        <f>N17/M17-1</f>
        <v>0.65657902373904453</v>
      </c>
      <c r="R17" s="4">
        <f t="shared" si="29"/>
        <v>5.2820400000000003</v>
      </c>
      <c r="S17" s="7">
        <f t="shared" si="30"/>
        <v>7.28118</v>
      </c>
      <c r="U17" s="4">
        <f t="shared" si="31"/>
        <v>0.37847876956630389</v>
      </c>
    </row>
    <row r="18" spans="1:21" s="2" customFormat="1" x14ac:dyDescent="0.2">
      <c r="A18" s="2" t="s">
        <v>84</v>
      </c>
      <c r="B18" s="2">
        <f>B17/B2</f>
        <v>2.4933307088542606E-2</v>
      </c>
      <c r="C18" s="2">
        <f t="shared" ref="C18:G18" si="32">C17/C2</f>
        <v>6.5342495713364007E-2</v>
      </c>
      <c r="D18" s="2">
        <f t="shared" si="32"/>
        <v>8.0778472967692388E-2</v>
      </c>
      <c r="E18" s="34">
        <f t="shared" si="32"/>
        <v>0.1362509117432531</v>
      </c>
      <c r="F18" s="2">
        <f t="shared" si="32"/>
        <v>6.3707888510702818E-2</v>
      </c>
      <c r="G18" s="34">
        <f t="shared" si="32"/>
        <v>7.0249174422095453E-2</v>
      </c>
      <c r="H18" s="34">
        <f t="shared" ref="H18:I18" si="33">H17/H2</f>
        <v>7.64525993883792E-2</v>
      </c>
      <c r="I18" s="9">
        <f t="shared" si="33"/>
        <v>0.114022941451869</v>
      </c>
      <c r="J18" s="2">
        <f>I18-H18</f>
        <v>3.7570342063489803E-2</v>
      </c>
      <c r="K18" s="2">
        <f>I18-E18</f>
        <v>-2.2227970291384097E-2</v>
      </c>
      <c r="M18" s="2">
        <f t="shared" ref="M18:N18" si="34">M17/M2</f>
        <v>4.8590529627089991E-2</v>
      </c>
      <c r="N18" s="9">
        <f t="shared" si="34"/>
        <v>6.7124166333620824E-2</v>
      </c>
      <c r="P18" s="2">
        <f>N18-M18</f>
        <v>1.8533636706530833E-2</v>
      </c>
      <c r="R18" s="2">
        <f t="shared" ref="R18:S18" si="35">R17/R2</f>
        <v>6.1005903737524618E-2</v>
      </c>
      <c r="S18" s="9">
        <f t="shared" si="35"/>
        <v>7.0677337344463464E-2</v>
      </c>
      <c r="U18" s="2">
        <f>S18-R18</f>
        <v>9.6714336069388465E-3</v>
      </c>
    </row>
    <row r="19" spans="1:21" s="4" customFormat="1" x14ac:dyDescent="0.2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32">
        <v>3.3780000000000001</v>
      </c>
      <c r="F19" s="4">
        <v>0.70640999999999998</v>
      </c>
      <c r="G19" s="32">
        <v>1.1200000000000001</v>
      </c>
      <c r="H19" s="32">
        <v>1.72</v>
      </c>
      <c r="I19" s="7">
        <v>3.1835900000000006</v>
      </c>
      <c r="J19" s="5">
        <f>I19/H19-1</f>
        <v>0.85092441860465162</v>
      </c>
      <c r="K19" s="5">
        <f>I19/E19-1</f>
        <v>-5.7551805802249723E-2</v>
      </c>
      <c r="M19" s="4">
        <f>SUM(B19:C19)</f>
        <v>0.54732000000000003</v>
      </c>
      <c r="N19" s="7">
        <f>SUM(F19:G19)</f>
        <v>1.8264100000000001</v>
      </c>
      <c r="P19" s="5">
        <f>N19/M19-1</f>
        <v>2.3370057735876637</v>
      </c>
      <c r="R19" s="4">
        <f>SUM(B19:D19)</f>
        <v>2.1171899999999999</v>
      </c>
      <c r="S19" s="7">
        <f>SUM(F19:H19)</f>
        <v>3.5464099999999998</v>
      </c>
      <c r="U19" s="5">
        <f>S19/R19-1</f>
        <v>0.67505514384632459</v>
      </c>
    </row>
    <row r="20" spans="1:21" s="2" customFormat="1" x14ac:dyDescent="0.2">
      <c r="A20" s="2" t="s">
        <v>85</v>
      </c>
      <c r="B20" s="2">
        <f>B19/B2</f>
        <v>-2.1755812782724881E-2</v>
      </c>
      <c r="C20" s="2">
        <f t="shared" ref="C20:G20" si="36">C19/C2</f>
        <v>3.2983090790613366E-2</v>
      </c>
      <c r="D20" s="2">
        <f t="shared" si="36"/>
        <v>4.7007514339227729E-2</v>
      </c>
      <c r="E20" s="34">
        <f t="shared" si="36"/>
        <v>9.8555798687089718E-2</v>
      </c>
      <c r="F20" s="2">
        <f t="shared" si="36"/>
        <v>2.3183779723078529E-2</v>
      </c>
      <c r="G20" s="34">
        <f t="shared" si="36"/>
        <v>3.3623536475532873E-2</v>
      </c>
      <c r="H20" s="34">
        <f t="shared" ref="H20:I20" si="37">H19/H2</f>
        <v>4.383282364933741E-2</v>
      </c>
      <c r="I20" s="9">
        <f t="shared" si="37"/>
        <v>8.1048645888148155E-2</v>
      </c>
      <c r="J20" s="2">
        <f>I20-H20</f>
        <v>3.7215822238810745E-2</v>
      </c>
      <c r="K20" s="2">
        <f>I20-E20</f>
        <v>-1.7507152798941564E-2</v>
      </c>
      <c r="M20" s="2">
        <f t="shared" ref="M20:N20" si="38">M19/M2</f>
        <v>1.029062188770828E-2</v>
      </c>
      <c r="N20" s="9">
        <f t="shared" si="38"/>
        <v>2.863608832924297E-2</v>
      </c>
      <c r="O20" s="1"/>
      <c r="P20" s="2">
        <f>N20-M20</f>
        <v>1.8345466441534689E-2</v>
      </c>
      <c r="R20" s="2">
        <f t="shared" ref="R20:S20" si="39">R19/R2</f>
        <v>2.4452879821820685E-2</v>
      </c>
      <c r="S20" s="9">
        <f t="shared" si="39"/>
        <v>3.4424477341829025E-2</v>
      </c>
      <c r="U20" s="2">
        <f>S20-R20</f>
        <v>9.9715975200083407E-3</v>
      </c>
    </row>
    <row r="21" spans="1:21" x14ac:dyDescent="0.2">
      <c r="A21" s="1" t="s">
        <v>18</v>
      </c>
      <c r="B21" s="1">
        <v>5.79E-3</v>
      </c>
      <c r="C21" s="1">
        <v>0.90966999999999998</v>
      </c>
      <c r="D21" s="1">
        <v>-0.11751</v>
      </c>
      <c r="E21" s="33">
        <v>-0.76600000000000001</v>
      </c>
      <c r="F21" s="1">
        <v>0.27355000000000002</v>
      </c>
      <c r="G21" s="33">
        <v>0.55000000000000004</v>
      </c>
      <c r="H21" s="33">
        <v>0.2</v>
      </c>
      <c r="I21" s="8">
        <v>0.92645</v>
      </c>
      <c r="J21" s="3">
        <f t="shared" ref="J21:J25" si="40">I21/H21-1</f>
        <v>3.63225</v>
      </c>
      <c r="K21" s="3">
        <f t="shared" ref="K21:K25" si="41">I21/E21-1</f>
        <v>-2.2094647519582242</v>
      </c>
      <c r="M21" s="1">
        <f t="shared" ref="M21:M25" si="42">SUM(B21:C21)</f>
        <v>0.91545999999999994</v>
      </c>
      <c r="N21" s="8">
        <f t="shared" ref="N21:N25" si="43">SUM(F21:G21)</f>
        <v>0.82355</v>
      </c>
      <c r="P21" s="3">
        <f t="shared" ref="P21:P25" si="44">N21/M21-1</f>
        <v>-0.1003976143141152</v>
      </c>
      <c r="R21" s="1">
        <f t="shared" ref="R21:R26" si="45">SUM(B21:D21)</f>
        <v>0.79794999999999994</v>
      </c>
      <c r="S21" s="8">
        <f t="shared" ref="S21:S26" si="46">SUM(F21:H21)</f>
        <v>1.02355</v>
      </c>
      <c r="U21" s="1">
        <f t="shared" ref="U21:U26" si="47">S21/R21-1</f>
        <v>0.28272448148380236</v>
      </c>
    </row>
    <row r="22" spans="1:21" x14ac:dyDescent="0.2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33">
        <v>0.56599999999999995</v>
      </c>
      <c r="F22" s="1">
        <v>0.15847</v>
      </c>
      <c r="G22" s="33">
        <v>0.18</v>
      </c>
      <c r="H22" s="33">
        <v>0.19</v>
      </c>
      <c r="I22" s="8">
        <v>0.21153</v>
      </c>
      <c r="J22" s="3">
        <f t="shared" si="40"/>
        <v>0.11331578947368426</v>
      </c>
      <c r="K22" s="3">
        <f t="shared" si="41"/>
        <v>-0.62627208480565366</v>
      </c>
      <c r="M22" s="1">
        <f t="shared" si="42"/>
        <v>0.77654999999999996</v>
      </c>
      <c r="N22" s="8">
        <f t="shared" si="43"/>
        <v>0.33846999999999999</v>
      </c>
      <c r="P22" s="3">
        <f t="shared" si="44"/>
        <v>-0.56413624364174875</v>
      </c>
      <c r="R22" s="1">
        <f t="shared" si="45"/>
        <v>1.0006999999999999</v>
      </c>
      <c r="S22" s="8">
        <f t="shared" si="46"/>
        <v>0.52847</v>
      </c>
      <c r="U22" s="1">
        <f t="shared" si="47"/>
        <v>-0.47189967023083834</v>
      </c>
    </row>
    <row r="23" spans="1:21" x14ac:dyDescent="0.2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33">
        <v>2.0459999999999998</v>
      </c>
      <c r="F23" s="1">
        <v>0.82149000000000005</v>
      </c>
      <c r="G23" s="33">
        <v>1.49</v>
      </c>
      <c r="H23" s="33">
        <v>1.73</v>
      </c>
      <c r="I23" s="8">
        <v>3.8985100000000008</v>
      </c>
      <c r="J23" s="3">
        <f t="shared" si="40"/>
        <v>1.2534739884393069</v>
      </c>
      <c r="K23" s="3">
        <f t="shared" si="41"/>
        <v>0.90543010752688224</v>
      </c>
      <c r="M23" s="1">
        <f t="shared" si="42"/>
        <v>0.68623000000000012</v>
      </c>
      <c r="N23" s="8">
        <f t="shared" si="43"/>
        <v>2.31149</v>
      </c>
      <c r="P23" s="3">
        <f t="shared" si="44"/>
        <v>2.3683896069830808</v>
      </c>
      <c r="R23" s="1">
        <f t="shared" si="45"/>
        <v>1.9144400000000001</v>
      </c>
      <c r="S23" s="8">
        <f t="shared" si="46"/>
        <v>4.0414899999999996</v>
      </c>
      <c r="U23" s="1">
        <f t="shared" si="47"/>
        <v>1.1110559745930919</v>
      </c>
    </row>
    <row r="24" spans="1:21" x14ac:dyDescent="0.2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33">
        <v>0.82199999999999995</v>
      </c>
      <c r="F24" s="1">
        <v>1.49E-3</v>
      </c>
      <c r="G24" s="33">
        <v>0</v>
      </c>
      <c r="H24" s="33">
        <v>0.03</v>
      </c>
      <c r="I24" s="8">
        <v>1.3085100000000001</v>
      </c>
      <c r="J24" s="3">
        <f t="shared" si="40"/>
        <v>42.617000000000004</v>
      </c>
      <c r="K24" s="3">
        <f t="shared" si="41"/>
        <v>0.59186131386861329</v>
      </c>
      <c r="M24" s="1">
        <f t="shared" si="42"/>
        <v>-4.1839999999999995E-2</v>
      </c>
      <c r="N24" s="8">
        <f t="shared" si="43"/>
        <v>1.49E-3</v>
      </c>
      <c r="P24" s="3">
        <f t="shared" si="44"/>
        <v>-1.0356118546845123</v>
      </c>
      <c r="R24" s="1">
        <f t="shared" si="45"/>
        <v>6.0700000000000059E-3</v>
      </c>
      <c r="S24" s="8">
        <f t="shared" si="46"/>
        <v>3.1489999999999997E-2</v>
      </c>
      <c r="U24" s="1">
        <f t="shared" si="47"/>
        <v>4.1878088962108677</v>
      </c>
    </row>
    <row r="25" spans="1:21" x14ac:dyDescent="0.2">
      <c r="A25" s="1" t="s">
        <v>22</v>
      </c>
      <c r="B25" s="1">
        <v>-0.72724</v>
      </c>
      <c r="C25" s="1">
        <v>1.25088</v>
      </c>
      <c r="D25" s="1">
        <v>1.2783100000000001</v>
      </c>
      <c r="E25" s="33">
        <v>1.224</v>
      </c>
      <c r="F25" s="1">
        <v>0.84189999999999998</v>
      </c>
      <c r="G25" s="33">
        <v>1.3</v>
      </c>
      <c r="H25" s="33">
        <v>1.7</v>
      </c>
      <c r="I25" s="8">
        <v>2.5859999999999999</v>
      </c>
      <c r="J25" s="3">
        <f t="shared" si="40"/>
        <v>0.52117647058823535</v>
      </c>
      <c r="K25" s="3">
        <f t="shared" si="41"/>
        <v>1.1127450980392157</v>
      </c>
      <c r="M25" s="1">
        <f t="shared" si="42"/>
        <v>0.52363999999999999</v>
      </c>
      <c r="N25" s="8">
        <f t="shared" si="43"/>
        <v>2.1419000000000001</v>
      </c>
      <c r="P25" s="3">
        <f t="shared" si="44"/>
        <v>3.0904056221831793</v>
      </c>
      <c r="R25" s="1">
        <f t="shared" si="45"/>
        <v>1.8019500000000002</v>
      </c>
      <c r="S25" s="8">
        <f t="shared" si="46"/>
        <v>3.8418999999999999</v>
      </c>
      <c r="U25" s="1">
        <f t="shared" si="47"/>
        <v>1.1320791364910234</v>
      </c>
    </row>
    <row r="26" spans="1:21" s="4" customFormat="1" x14ac:dyDescent="0.2">
      <c r="A26" s="4" t="s">
        <v>26</v>
      </c>
      <c r="B26" s="4">
        <v>-0.73</v>
      </c>
      <c r="C26" s="4">
        <v>1.25088</v>
      </c>
      <c r="D26" s="4">
        <v>1.2783100000000001</v>
      </c>
      <c r="E26" s="32">
        <v>1.224</v>
      </c>
      <c r="F26" s="4">
        <v>0.84189999999999998</v>
      </c>
      <c r="G26" s="32">
        <v>1.3</v>
      </c>
      <c r="H26" s="32">
        <v>2.12</v>
      </c>
      <c r="I26" s="7">
        <v>2.5859999999999999</v>
      </c>
      <c r="J26" s="5">
        <f>I26/H26-1</f>
        <v>0.21981132075471677</v>
      </c>
      <c r="K26" s="5">
        <f>I26/E26-1</f>
        <v>1.1127450980392157</v>
      </c>
      <c r="M26" s="4">
        <f>SUM(B26:C26)</f>
        <v>0.52088000000000001</v>
      </c>
      <c r="N26" s="7">
        <f>SUM(F26:G26)</f>
        <v>2.1419000000000001</v>
      </c>
      <c r="P26" s="5">
        <f>N26/M26-1</f>
        <v>3.1120795576716329</v>
      </c>
      <c r="R26" s="4">
        <f t="shared" si="45"/>
        <v>1.7991900000000001</v>
      </c>
      <c r="S26" s="7">
        <f t="shared" si="46"/>
        <v>4.2619000000000007</v>
      </c>
      <c r="U26" s="4">
        <f t="shared" si="47"/>
        <v>1.3687881769018282</v>
      </c>
    </row>
    <row r="27" spans="1:21" s="2" customFormat="1" x14ac:dyDescent="0.2">
      <c r="A27" s="2" t="s">
        <v>86</v>
      </c>
      <c r="B27" s="2">
        <f>B26/B2</f>
        <v>-3.3108347748314879E-2</v>
      </c>
      <c r="C27" s="2">
        <f t="shared" ref="C27:G27" si="48">C26/C2</f>
        <v>4.0172820720501698E-2</v>
      </c>
      <c r="D27" s="2">
        <f t="shared" si="48"/>
        <v>3.8277166679392689E-2</v>
      </c>
      <c r="E27" s="34">
        <f t="shared" si="48"/>
        <v>3.5711159737417945E-2</v>
      </c>
      <c r="F27" s="2">
        <f t="shared" si="48"/>
        <v>2.7630447118330452E-2</v>
      </c>
      <c r="G27" s="34">
        <f t="shared" si="48"/>
        <v>3.9027319123386368E-2</v>
      </c>
      <c r="H27" s="34">
        <f t="shared" ref="H27:I27" si="49">H26/H2</f>
        <v>5.4026503567787973E-2</v>
      </c>
      <c r="I27" s="9">
        <f t="shared" si="49"/>
        <v>6.5835047310348088E-2</v>
      </c>
      <c r="J27" s="2">
        <f>I27-H27</f>
        <v>1.1808543742560115E-2</v>
      </c>
      <c r="K27" s="2">
        <f>I27-E27</f>
        <v>3.0123887572930143E-2</v>
      </c>
      <c r="M27" s="2">
        <f t="shared" ref="M27:N27" si="50">M26/M2</f>
        <v>9.7935012951646007E-3</v>
      </c>
      <c r="N27" s="9">
        <f t="shared" si="50"/>
        <v>3.3582622517619551E-2</v>
      </c>
      <c r="P27" s="2">
        <f>N27-M27</f>
        <v>2.378912122245495E-2</v>
      </c>
      <c r="R27" s="2">
        <f t="shared" ref="R27:S27" si="51">R26/R2</f>
        <v>2.0780079655874795E-2</v>
      </c>
      <c r="S27" s="9">
        <f t="shared" si="51"/>
        <v>4.1369632948006899E-2</v>
      </c>
      <c r="U27" s="2">
        <f>S27-R27</f>
        <v>2.0589553292132103E-2</v>
      </c>
    </row>
    <row r="28" spans="1:21" x14ac:dyDescent="0.2">
      <c r="A28" s="1" t="s">
        <v>23</v>
      </c>
      <c r="B28" s="1">
        <v>-0.727746</v>
      </c>
      <c r="C28" s="1">
        <v>1.25088</v>
      </c>
      <c r="D28" s="1">
        <v>1.2783100000000001</v>
      </c>
      <c r="E28" s="33">
        <v>1.208</v>
      </c>
      <c r="F28" s="1">
        <v>0.84189999999999998</v>
      </c>
      <c r="G28" s="33">
        <v>1.3</v>
      </c>
      <c r="H28" s="33">
        <v>2.12</v>
      </c>
      <c r="I28" s="8">
        <v>2.5350000000000001</v>
      </c>
      <c r="J28" s="3">
        <f t="shared" ref="J28:J29" si="52">I28/H28-1</f>
        <v>0.195754716981132</v>
      </c>
      <c r="K28" s="3">
        <f t="shared" ref="K28:K29" si="53">I28/E28-1</f>
        <v>1.0985099337748347</v>
      </c>
      <c r="M28" s="1">
        <f t="shared" ref="M28:M29" si="54">SUM(B28:C28)</f>
        <v>0.52313399999999999</v>
      </c>
      <c r="N28" s="8">
        <f t="shared" ref="N28:N29" si="55">SUM(F28:G28)</f>
        <v>2.1419000000000001</v>
      </c>
      <c r="P28" s="3">
        <f t="shared" ref="P28:P29" si="56">N28/M28-1</f>
        <v>3.0943620563756138</v>
      </c>
      <c r="R28" s="1">
        <f t="shared" ref="R28:R29" si="57">SUM(B28:D28)</f>
        <v>1.801444</v>
      </c>
      <c r="S28" s="8">
        <f t="shared" ref="S28:S29" si="58">SUM(F28:H28)</f>
        <v>4.2619000000000007</v>
      </c>
      <c r="U28" s="1">
        <f t="shared" ref="U28:U29" si="59">S28/R28-1</f>
        <v>1.3658243053905648</v>
      </c>
    </row>
    <row r="29" spans="1:21" x14ac:dyDescent="0.2">
      <c r="A29" s="1" t="s">
        <v>24</v>
      </c>
      <c r="B29" s="1">
        <v>-0.1</v>
      </c>
      <c r="C29" s="1">
        <v>0.17</v>
      </c>
      <c r="D29" s="1">
        <v>0.18</v>
      </c>
      <c r="E29" s="33">
        <v>0.17</v>
      </c>
      <c r="F29" s="1">
        <v>0.12</v>
      </c>
      <c r="G29" s="33">
        <v>0.18</v>
      </c>
      <c r="H29" s="33">
        <v>0.28999999999999998</v>
      </c>
      <c r="I29" s="8">
        <v>0.35</v>
      </c>
      <c r="J29" s="3">
        <f t="shared" si="52"/>
        <v>0.2068965517241379</v>
      </c>
      <c r="K29" s="3">
        <f t="shared" si="53"/>
        <v>1.0588235294117645</v>
      </c>
      <c r="M29" s="1">
        <f t="shared" si="54"/>
        <v>7.0000000000000007E-2</v>
      </c>
      <c r="N29" s="8">
        <f t="shared" si="55"/>
        <v>0.3</v>
      </c>
      <c r="P29" s="3">
        <f t="shared" si="56"/>
        <v>3.2857142857142856</v>
      </c>
      <c r="R29" s="1">
        <f t="shared" si="57"/>
        <v>0.25</v>
      </c>
      <c r="S29" s="8">
        <f t="shared" si="58"/>
        <v>0.59</v>
      </c>
      <c r="U29" s="1">
        <f t="shared" si="59"/>
        <v>1.3599999999999999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/>
  </sheetViews>
  <sheetFormatPr baseColWidth="10" defaultColWidth="10.7109375" defaultRowHeight="16" x14ac:dyDescent="0.2"/>
  <cols>
    <col min="1" max="1" width="56.7109375" style="1" bestFit="1" customWidth="1"/>
    <col min="2" max="4" width="10.7109375" style="1"/>
    <col min="5" max="5" width="10.7109375" style="8"/>
    <col min="6" max="6" width="10.7109375" style="1"/>
    <col min="7" max="7" width="10.7109375" style="3"/>
    <col min="8" max="16384" width="10.7109375" style="1"/>
  </cols>
  <sheetData>
    <row r="1" spans="1:7" s="4" customFormat="1" x14ac:dyDescent="0.2">
      <c r="A1" s="6" t="s">
        <v>116</v>
      </c>
      <c r="B1" s="37">
        <v>2014</v>
      </c>
      <c r="C1" s="37">
        <v>2015</v>
      </c>
      <c r="D1" s="37">
        <v>2016</v>
      </c>
      <c r="E1" s="37">
        <v>2017</v>
      </c>
      <c r="G1" s="5" t="s">
        <v>77</v>
      </c>
    </row>
    <row r="2" spans="1:7" s="4" customFormat="1" x14ac:dyDescent="0.2">
      <c r="A2" s="4" t="s">
        <v>11</v>
      </c>
      <c r="B2" s="32">
        <v>113.88500000000001</v>
      </c>
      <c r="C2" s="32">
        <v>109.581</v>
      </c>
      <c r="D2" s="32">
        <v>120.857</v>
      </c>
      <c r="E2" s="7">
        <v>142.30500000000001</v>
      </c>
      <c r="G2" s="5">
        <f>E2/D2-1</f>
        <v>0.17746593081079309</v>
      </c>
    </row>
    <row r="3" spans="1:7" x14ac:dyDescent="0.2">
      <c r="A3" s="1" t="s">
        <v>106</v>
      </c>
      <c r="B3" s="33">
        <v>52.167999999999999</v>
      </c>
      <c r="C3" s="33">
        <v>51.484000000000002</v>
      </c>
      <c r="D3" s="33">
        <v>55.6</v>
      </c>
      <c r="E3" s="8">
        <v>62.34</v>
      </c>
      <c r="G3" s="3">
        <f>E3/D3-1</f>
        <v>0.1212230215827339</v>
      </c>
    </row>
    <row r="4" spans="1:7" s="2" customFormat="1" x14ac:dyDescent="0.2">
      <c r="A4" s="2" t="s">
        <v>107</v>
      </c>
      <c r="B4" s="34">
        <f t="shared" ref="B4:D4" si="0">B3/B2</f>
        <v>0.45807612942880976</v>
      </c>
      <c r="C4" s="34">
        <f t="shared" si="0"/>
        <v>0.46982597348080418</v>
      </c>
      <c r="D4" s="34">
        <f t="shared" si="0"/>
        <v>0.46004782511563252</v>
      </c>
      <c r="E4" s="9">
        <f>E3/E2</f>
        <v>0.43807315273532205</v>
      </c>
      <c r="G4" s="2">
        <f>E4-D4</f>
        <v>-2.1974672380310478E-2</v>
      </c>
    </row>
    <row r="5" spans="1:7" x14ac:dyDescent="0.2">
      <c r="A5" s="1" t="s">
        <v>108</v>
      </c>
      <c r="B5" s="33">
        <v>61.716000000000001</v>
      </c>
      <c r="C5" s="33">
        <v>58.097000000000001</v>
      </c>
      <c r="D5" s="33">
        <v>65.257000000000005</v>
      </c>
      <c r="E5" s="8">
        <v>79.959999999999994</v>
      </c>
      <c r="G5" s="3">
        <f>E5/D5-1</f>
        <v>0.22530916223546882</v>
      </c>
    </row>
    <row r="6" spans="1:7" s="2" customFormat="1" x14ac:dyDescent="0.2">
      <c r="A6" s="2" t="s">
        <v>109</v>
      </c>
      <c r="B6" s="34">
        <f t="shared" ref="B6:D6" si="1">B5/B2</f>
        <v>0.54191508978355352</v>
      </c>
      <c r="C6" s="34">
        <f t="shared" si="1"/>
        <v>0.53017402651919587</v>
      </c>
      <c r="D6" s="34">
        <f t="shared" si="1"/>
        <v>0.53995217488436753</v>
      </c>
      <c r="E6" s="9">
        <f t="shared" ref="E6" si="2">E5/E2</f>
        <v>0.56189171146481143</v>
      </c>
      <c r="G6" s="2">
        <f>E6-D6</f>
        <v>2.1939536580443897E-2</v>
      </c>
    </row>
    <row r="7" spans="1:7" x14ac:dyDescent="0.2">
      <c r="A7" s="1" t="s">
        <v>12</v>
      </c>
      <c r="B7" s="33">
        <v>78.638000000000005</v>
      </c>
      <c r="C7" s="33">
        <v>69.656999999999996</v>
      </c>
      <c r="D7" s="33">
        <v>73.626999999999995</v>
      </c>
      <c r="E7" s="8">
        <v>80.453999999999994</v>
      </c>
      <c r="G7" s="3">
        <f>E7/D7-1</f>
        <v>9.2724136526002754E-2</v>
      </c>
    </row>
    <row r="8" spans="1:7" s="2" customFormat="1" x14ac:dyDescent="0.2">
      <c r="A8" s="2" t="s">
        <v>115</v>
      </c>
      <c r="B8" s="34">
        <f t="shared" ref="B8:D8" si="3">B7/B2</f>
        <v>0.69050357817096197</v>
      </c>
      <c r="C8" s="34">
        <f t="shared" si="3"/>
        <v>0.63566676704903213</v>
      </c>
      <c r="D8" s="34">
        <f t="shared" si="3"/>
        <v>0.60920757589547969</v>
      </c>
      <c r="E8" s="9">
        <f t="shared" ref="E8" si="4">E7/E2</f>
        <v>0.56536312849162007</v>
      </c>
      <c r="G8" s="2">
        <f>E8-D8</f>
        <v>-4.3844447403859621E-2</v>
      </c>
    </row>
    <row r="9" spans="1:7" s="4" customFormat="1" x14ac:dyDescent="0.2">
      <c r="A9" s="4" t="s">
        <v>13</v>
      </c>
      <c r="B9" s="32">
        <v>35.246000000000002</v>
      </c>
      <c r="C9" s="32">
        <v>39.923999999999999</v>
      </c>
      <c r="D9" s="32">
        <v>47.23</v>
      </c>
      <c r="E9" s="7">
        <v>61.850999999999999</v>
      </c>
      <c r="G9" s="5">
        <f>E9/D9-1</f>
        <v>0.3095701884395512</v>
      </c>
    </row>
    <row r="10" spans="1:7" s="2" customFormat="1" x14ac:dyDescent="0.2">
      <c r="A10" s="2" t="s">
        <v>83</v>
      </c>
      <c r="B10" s="34">
        <f t="shared" ref="B10:D10" si="5">B9/B2</f>
        <v>0.30948764104140142</v>
      </c>
      <c r="C10" s="34">
        <f t="shared" si="5"/>
        <v>0.36433323295096776</v>
      </c>
      <c r="D10" s="34">
        <f t="shared" si="5"/>
        <v>0.3907924241045202</v>
      </c>
      <c r="E10" s="9">
        <f t="shared" ref="E10" si="6">E9/E2</f>
        <v>0.43463687150837987</v>
      </c>
      <c r="G10" s="2">
        <f>E10-D10</f>
        <v>4.3844447403859677E-2</v>
      </c>
    </row>
    <row r="11" spans="1:7" x14ac:dyDescent="0.2">
      <c r="A11" s="1" t="s">
        <v>14</v>
      </c>
      <c r="B11" s="33">
        <v>3.5270000000000001</v>
      </c>
      <c r="C11" s="33">
        <v>1.9239999999999999</v>
      </c>
      <c r="D11" s="33">
        <v>2.077</v>
      </c>
      <c r="E11" s="8">
        <v>2.9249999999999998</v>
      </c>
      <c r="G11" s="3">
        <f>E11/D11-1</f>
        <v>0.40828117477130466</v>
      </c>
    </row>
    <row r="12" spans="1:7" x14ac:dyDescent="0.2">
      <c r="A12" s="1" t="s">
        <v>15</v>
      </c>
      <c r="B12" s="33">
        <v>20.65</v>
      </c>
      <c r="C12" s="33">
        <v>22.696000000000002</v>
      </c>
      <c r="D12" s="33">
        <v>30.015999999999998</v>
      </c>
      <c r="E12" s="8">
        <v>36.76</v>
      </c>
      <c r="G12" s="3">
        <f>E12/D12-1</f>
        <v>0.22468017057569289</v>
      </c>
    </row>
    <row r="13" spans="1:7" s="2" customFormat="1" x14ac:dyDescent="0.2">
      <c r="A13" s="2" t="s">
        <v>80</v>
      </c>
      <c r="B13" s="34">
        <f t="shared" ref="B13:D13" si="7">B12/B2</f>
        <v>0.18132326469684329</v>
      </c>
      <c r="C13" s="34">
        <f t="shared" si="7"/>
        <v>0.20711619715096596</v>
      </c>
      <c r="D13" s="34">
        <f t="shared" si="7"/>
        <v>0.24835963163077024</v>
      </c>
      <c r="E13" s="9">
        <f t="shared" ref="E13" si="8">E12/E2</f>
        <v>0.25831840061839006</v>
      </c>
      <c r="G13" s="2">
        <f>E13-D13</f>
        <v>9.958768987619826E-3</v>
      </c>
    </row>
    <row r="14" spans="1:7" x14ac:dyDescent="0.2">
      <c r="A14" s="1" t="s">
        <v>16</v>
      </c>
      <c r="B14" s="33">
        <v>11.872999999999999</v>
      </c>
      <c r="C14" s="33">
        <v>13.265000000000001</v>
      </c>
      <c r="D14" s="33">
        <v>13.116</v>
      </c>
      <c r="E14" s="8">
        <v>20.257000000000001</v>
      </c>
      <c r="G14" s="3">
        <f>E14/D14-1</f>
        <v>0.54444952729490703</v>
      </c>
    </row>
    <row r="15" spans="1:7" s="2" customFormat="1" x14ac:dyDescent="0.2">
      <c r="A15" s="2" t="s">
        <v>81</v>
      </c>
      <c r="B15" s="34">
        <f t="shared" ref="B15:D15" si="9">B14/B2</f>
        <v>0.1042542916099574</v>
      </c>
      <c r="C15" s="34">
        <f t="shared" si="9"/>
        <v>0.12105200719102764</v>
      </c>
      <c r="D15" s="34">
        <f t="shared" si="9"/>
        <v>0.10852495097511936</v>
      </c>
      <c r="E15" s="9">
        <f t="shared" ref="E15" si="10">E14/E2</f>
        <v>0.14234917957907312</v>
      </c>
      <c r="G15" s="2">
        <f>E15-D15</f>
        <v>3.382422860395376E-2</v>
      </c>
    </row>
    <row r="16" spans="1:7" x14ac:dyDescent="0.2">
      <c r="A16" s="1" t="s">
        <v>25</v>
      </c>
      <c r="B16" s="33">
        <v>1.2</v>
      </c>
      <c r="C16" s="33">
        <v>1.1339999999999999</v>
      </c>
      <c r="D16" s="33">
        <v>0.67900000000000005</v>
      </c>
      <c r="E16" s="8">
        <v>1.413</v>
      </c>
      <c r="G16" s="3">
        <f>E16/D16-1</f>
        <v>1.0810014727540498</v>
      </c>
    </row>
    <row r="17" spans="1:7" s="4" customFormat="1" x14ac:dyDescent="0.2">
      <c r="A17" s="4" t="s">
        <v>82</v>
      </c>
      <c r="B17" s="32">
        <v>8.4280000000000008</v>
      </c>
      <c r="C17" s="32">
        <v>8.36</v>
      </c>
      <c r="D17" s="32">
        <v>9.9489999999999998</v>
      </c>
      <c r="E17" s="7">
        <v>11.76</v>
      </c>
      <c r="G17" s="5">
        <f>E17/D17-1</f>
        <v>0.18202834455724193</v>
      </c>
    </row>
    <row r="18" spans="1:7" s="2" customFormat="1" x14ac:dyDescent="0.2">
      <c r="A18" s="2" t="s">
        <v>84</v>
      </c>
      <c r="B18" s="34">
        <f t="shared" ref="B18:D18" si="11">B17/B2</f>
        <v>7.4004478201694701E-2</v>
      </c>
      <c r="C18" s="34">
        <f t="shared" si="11"/>
        <v>7.6290597822615228E-2</v>
      </c>
      <c r="D18" s="34">
        <f t="shared" si="11"/>
        <v>8.2320428274737914E-2</v>
      </c>
      <c r="E18" s="9">
        <f t="shared" ref="E18" si="12">E17/E2</f>
        <v>8.2639401285970276E-2</v>
      </c>
      <c r="G18" s="2">
        <f>E18-D18</f>
        <v>3.1897301123236244E-4</v>
      </c>
    </row>
    <row r="19" spans="1:7" s="4" customFormat="1" x14ac:dyDescent="0.2">
      <c r="A19" s="4" t="s">
        <v>17</v>
      </c>
      <c r="B19" s="32">
        <v>5.05</v>
      </c>
      <c r="C19" s="32">
        <v>4.7530000000000001</v>
      </c>
      <c r="D19" s="32">
        <v>5.4950000000000001</v>
      </c>
      <c r="E19" s="7">
        <v>6.7290000000000001</v>
      </c>
      <c r="G19" s="5">
        <f>E19/D19-1</f>
        <v>0.22456778889899898</v>
      </c>
    </row>
    <row r="20" spans="1:7" s="2" customFormat="1" x14ac:dyDescent="0.2">
      <c r="A20" s="2" t="s">
        <v>85</v>
      </c>
      <c r="B20" s="34">
        <f t="shared" ref="B20:D20" si="13">B19/B2</f>
        <v>4.4342977565087587E-2</v>
      </c>
      <c r="C20" s="34">
        <f t="shared" si="13"/>
        <v>4.3374307589819402E-2</v>
      </c>
      <c r="D20" s="34">
        <f t="shared" si="13"/>
        <v>4.5466956816733829E-2</v>
      </c>
      <c r="E20" s="9">
        <f t="shared" ref="E20" si="14">E19/E2</f>
        <v>4.728575946031411E-2</v>
      </c>
      <c r="G20" s="2">
        <f>E20-D20</f>
        <v>1.8188026435802807E-3</v>
      </c>
    </row>
    <row r="21" spans="1:7" x14ac:dyDescent="0.2">
      <c r="A21" s="1" t="s">
        <v>18</v>
      </c>
      <c r="B21" s="33">
        <v>0.23100000000000001</v>
      </c>
      <c r="C21" s="33">
        <v>0.14099999999999999</v>
      </c>
      <c r="D21" s="33">
        <v>3.2000000000000001E-2</v>
      </c>
      <c r="E21" s="8">
        <v>1.9510000000000001</v>
      </c>
      <c r="G21" s="3">
        <f t="shared" ref="G21:G25" si="15">E21/D21-1</f>
        <v>59.96875</v>
      </c>
    </row>
    <row r="22" spans="1:7" x14ac:dyDescent="0.2">
      <c r="A22" s="1" t="s">
        <v>19</v>
      </c>
      <c r="B22" s="33">
        <v>1.4119999999999999</v>
      </c>
      <c r="C22" s="33">
        <v>0.752</v>
      </c>
      <c r="D22" s="33">
        <v>1.5669999999999999</v>
      </c>
      <c r="E22" s="8">
        <v>0.74399999999999999</v>
      </c>
      <c r="G22" s="3">
        <f t="shared" si="15"/>
        <v>-0.52520740268028077</v>
      </c>
    </row>
    <row r="23" spans="1:7" x14ac:dyDescent="0.2">
      <c r="A23" s="1" t="s">
        <v>20</v>
      </c>
      <c r="B23" s="33">
        <v>3.8690000000000002</v>
      </c>
      <c r="C23" s="33">
        <v>4.1429999999999998</v>
      </c>
      <c r="D23" s="33">
        <v>3.9609999999999999</v>
      </c>
      <c r="E23" s="8">
        <v>7.9359999999999999</v>
      </c>
      <c r="G23" s="3">
        <f t="shared" si="15"/>
        <v>1.0035344609946986</v>
      </c>
    </row>
    <row r="24" spans="1:7" x14ac:dyDescent="0.2">
      <c r="A24" s="1" t="s">
        <v>21</v>
      </c>
      <c r="B24" s="33">
        <v>0.35699999999999998</v>
      </c>
      <c r="C24" s="33">
        <v>1.169</v>
      </c>
      <c r="D24" s="33">
        <v>0.82799999999999996</v>
      </c>
      <c r="E24" s="8">
        <v>1.341</v>
      </c>
      <c r="G24" s="3">
        <f t="shared" si="15"/>
        <v>0.61956521739130443</v>
      </c>
    </row>
    <row r="25" spans="1:7" x14ac:dyDescent="0.2">
      <c r="A25" s="1" t="s">
        <v>22</v>
      </c>
      <c r="B25" s="33">
        <v>3.512</v>
      </c>
      <c r="C25" s="33">
        <v>2.9740000000000002</v>
      </c>
      <c r="D25" s="33">
        <v>3.133</v>
      </c>
      <c r="E25" s="8">
        <v>6.5960000000000001</v>
      </c>
      <c r="G25" s="3">
        <f t="shared" si="15"/>
        <v>1.10533035429301</v>
      </c>
    </row>
    <row r="26" spans="1:7" s="4" customFormat="1" x14ac:dyDescent="0.2">
      <c r="A26" s="4" t="s">
        <v>26</v>
      </c>
      <c r="B26" s="32">
        <v>3.512</v>
      </c>
      <c r="C26" s="32">
        <v>2.9740000000000002</v>
      </c>
      <c r="D26" s="32">
        <v>3.133</v>
      </c>
      <c r="E26" s="7">
        <v>6.5960000000000001</v>
      </c>
      <c r="G26" s="5">
        <f>E26/D26-1</f>
        <v>1.10533035429301</v>
      </c>
    </row>
    <row r="27" spans="1:7" s="2" customFormat="1" x14ac:dyDescent="0.2">
      <c r="A27" s="2" t="s">
        <v>86</v>
      </c>
      <c r="B27" s="34">
        <f t="shared" ref="B27:D27" si="16">B26/B2</f>
        <v>3.0838126179918338E-2</v>
      </c>
      <c r="C27" s="34">
        <f t="shared" si="16"/>
        <v>2.7139741378523652E-2</v>
      </c>
      <c r="D27" s="34">
        <f t="shared" si="16"/>
        <v>2.5923198490778357E-2</v>
      </c>
      <c r="E27" s="9">
        <f t="shared" ref="E27" si="17">E26/E2</f>
        <v>4.635114718386564E-2</v>
      </c>
      <c r="G27" s="2">
        <f>E27-D27</f>
        <v>2.0427948693087283E-2</v>
      </c>
    </row>
    <row r="28" spans="1:7" x14ac:dyDescent="0.2">
      <c r="A28" s="1" t="s">
        <v>23</v>
      </c>
      <c r="B28" s="33">
        <v>4</v>
      </c>
      <c r="C28" s="33">
        <v>3.8050000000000002</v>
      </c>
      <c r="D28" s="33">
        <v>3.0089999999999999</v>
      </c>
      <c r="E28" s="8">
        <v>6.7949999999999999</v>
      </c>
      <c r="G28" s="3">
        <f t="shared" ref="G28:G29" si="18">E28/D28-1</f>
        <v>1.2582253240279164</v>
      </c>
    </row>
    <row r="29" spans="1:7" x14ac:dyDescent="0.2">
      <c r="A29" s="1" t="s">
        <v>24</v>
      </c>
      <c r="B29" s="33">
        <v>0.56000000000000005</v>
      </c>
      <c r="C29" s="33">
        <v>0.53</v>
      </c>
      <c r="D29" s="33">
        <v>0.41</v>
      </c>
      <c r="E29" s="8">
        <v>0.94</v>
      </c>
      <c r="G29" s="3">
        <f t="shared" si="18"/>
        <v>1.2926829268292681</v>
      </c>
    </row>
    <row r="30" spans="1:7" x14ac:dyDescent="0.2">
      <c r="B30" s="33"/>
      <c r="C30" s="33"/>
      <c r="D30" s="33"/>
    </row>
    <row r="31" spans="1:7" x14ac:dyDescent="0.2">
      <c r="B31" s="33"/>
      <c r="C31" s="33"/>
      <c r="D31" s="33"/>
    </row>
    <row r="32" spans="1:7" x14ac:dyDescent="0.2">
      <c r="B32" s="33"/>
      <c r="C32" s="33"/>
      <c r="D32" s="33"/>
    </row>
    <row r="33" spans="2:4" x14ac:dyDescent="0.2">
      <c r="B33" s="33"/>
      <c r="C33" s="33"/>
      <c r="D33" s="33"/>
    </row>
    <row r="34" spans="2:4" x14ac:dyDescent="0.2">
      <c r="B34" s="33"/>
      <c r="C34" s="33"/>
      <c r="D34" s="33"/>
    </row>
    <row r="35" spans="2:4" x14ac:dyDescent="0.2">
      <c r="B35" s="33"/>
      <c r="C35" s="33"/>
      <c r="D35" s="33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5"/>
  <sheetViews>
    <sheetView workbookViewId="0"/>
  </sheetViews>
  <sheetFormatPr baseColWidth="10" defaultColWidth="10.7109375" defaultRowHeight="16" x14ac:dyDescent="0.2"/>
  <cols>
    <col min="1" max="1" width="50.7109375" style="10" bestFit="1" customWidth="1"/>
    <col min="2" max="11" width="10.7109375" style="10"/>
    <col min="12" max="13" width="10.7109375" style="3"/>
    <col min="14" max="16384" width="10.7109375" style="10"/>
  </cols>
  <sheetData>
    <row r="1" spans="1:13" s="4" customFormat="1" x14ac:dyDescent="0.2">
      <c r="A1" s="6" t="s">
        <v>119</v>
      </c>
      <c r="B1" s="39" t="s">
        <v>117</v>
      </c>
      <c r="C1" s="39" t="s">
        <v>118</v>
      </c>
      <c r="D1" s="39" t="s">
        <v>27</v>
      </c>
      <c r="E1" s="39" t="s">
        <v>28</v>
      </c>
      <c r="F1" s="39" t="s">
        <v>29</v>
      </c>
      <c r="G1" s="39" t="s">
        <v>30</v>
      </c>
      <c r="H1" s="4" t="s">
        <v>31</v>
      </c>
      <c r="I1" s="4" t="s">
        <v>156</v>
      </c>
      <c r="J1" s="4" t="s">
        <v>155</v>
      </c>
      <c r="K1" s="35" t="s">
        <v>159</v>
      </c>
      <c r="L1" s="5" t="s">
        <v>78</v>
      </c>
      <c r="M1" s="5" t="s">
        <v>77</v>
      </c>
    </row>
    <row r="2" spans="1:13" s="11" customFormat="1" x14ac:dyDescent="0.2">
      <c r="A2" s="11" t="s">
        <v>88</v>
      </c>
      <c r="L2" s="12"/>
      <c r="M2" s="12"/>
    </row>
    <row r="3" spans="1:13" s="4" customFormat="1" x14ac:dyDescent="0.2">
      <c r="A3" s="4" t="s">
        <v>32</v>
      </c>
      <c r="B3" s="32">
        <v>40.344999999999999</v>
      </c>
      <c r="C3" s="32">
        <v>47.609000000000002</v>
      </c>
      <c r="D3" s="32">
        <v>47.983919999999998</v>
      </c>
      <c r="E3" s="32">
        <v>47.769829999999999</v>
      </c>
      <c r="F3" s="32">
        <v>49.853200000000001</v>
      </c>
      <c r="G3" s="32">
        <v>49.917999999999999</v>
      </c>
      <c r="H3" s="4">
        <v>49.343420000000002</v>
      </c>
      <c r="I3" s="4">
        <v>49.82</v>
      </c>
      <c r="J3" s="4">
        <v>52.83</v>
      </c>
      <c r="K3" s="7">
        <v>54.744</v>
      </c>
      <c r="L3" s="5">
        <f>K3/J3-1</f>
        <v>3.6229415105053953E-2</v>
      </c>
      <c r="M3" s="5">
        <f>K3/G3-1</f>
        <v>9.6678552826635622E-2</v>
      </c>
    </row>
    <row r="4" spans="1:13" x14ac:dyDescent="0.2">
      <c r="A4" s="10" t="s">
        <v>33</v>
      </c>
      <c r="B4" s="36">
        <v>27.440999999999999</v>
      </c>
      <c r="C4" s="36">
        <v>33.619999999999997</v>
      </c>
      <c r="D4" s="36">
        <v>33.784880000000001</v>
      </c>
      <c r="E4" s="36">
        <v>33.155149999999999</v>
      </c>
      <c r="F4" s="36">
        <v>34.550370000000001</v>
      </c>
      <c r="G4" s="36">
        <v>34.625</v>
      </c>
      <c r="H4" s="10">
        <v>33.960520000000002</v>
      </c>
      <c r="I4" s="10">
        <v>34.380000000000003</v>
      </c>
      <c r="J4" s="10">
        <v>37.29</v>
      </c>
      <c r="K4" s="13">
        <v>40.213999999999999</v>
      </c>
      <c r="L4" s="26">
        <f>K4/J4-1</f>
        <v>7.8412443014213018E-2</v>
      </c>
      <c r="M4" s="26">
        <f>K4/G4-1</f>
        <v>0.16141516245487364</v>
      </c>
    </row>
    <row r="5" spans="1:13" x14ac:dyDescent="0.2">
      <c r="A5" s="10" t="s">
        <v>34</v>
      </c>
      <c r="B5" s="36">
        <v>3.6030000000000002</v>
      </c>
      <c r="C5" s="36">
        <v>5.8540000000000001</v>
      </c>
      <c r="D5" s="36">
        <v>6.0702499999999997</v>
      </c>
      <c r="E5" s="36">
        <v>6.4791499999999997</v>
      </c>
      <c r="F5" s="36">
        <v>7.1688599999999996</v>
      </c>
      <c r="G5" s="36">
        <v>7.8710000000000004</v>
      </c>
      <c r="H5" s="10">
        <v>7.95411</v>
      </c>
      <c r="I5" s="10">
        <v>8.02</v>
      </c>
      <c r="J5" s="10">
        <v>8.1300000000000008</v>
      </c>
      <c r="K5" s="13">
        <v>8.5410000000000004</v>
      </c>
      <c r="L5" s="26">
        <f t="shared" ref="L5:L7" si="0">K5/J5-1</f>
        <v>5.0553505535055221E-2</v>
      </c>
      <c r="M5" s="26">
        <f t="shared" ref="M5:M7" si="1">K5/G5-1</f>
        <v>8.5122601956549415E-2</v>
      </c>
    </row>
    <row r="6" spans="1:13" x14ac:dyDescent="0.2">
      <c r="A6" s="10" t="s">
        <v>35</v>
      </c>
      <c r="B6" s="36">
        <v>8.7539999999999996</v>
      </c>
      <c r="C6" s="36">
        <v>7.5990000000000002</v>
      </c>
      <c r="D6" s="36">
        <v>7.5929399999999996</v>
      </c>
      <c r="E6" s="36">
        <v>7.5844500000000004</v>
      </c>
      <c r="F6" s="36">
        <v>7.5839699999999999</v>
      </c>
      <c r="G6" s="36">
        <v>6.875</v>
      </c>
      <c r="H6" s="10">
        <v>6.8742700000000001</v>
      </c>
      <c r="I6" s="10">
        <v>6.87</v>
      </c>
      <c r="J6" s="10">
        <v>6.87</v>
      </c>
      <c r="K6" s="13">
        <v>5.57</v>
      </c>
      <c r="L6" s="26">
        <f t="shared" si="0"/>
        <v>-0.18922852983988347</v>
      </c>
      <c r="M6" s="26">
        <f t="shared" si="1"/>
        <v>-0.18981818181818177</v>
      </c>
    </row>
    <row r="7" spans="1:13" x14ac:dyDescent="0.2">
      <c r="A7" s="10" t="s">
        <v>36</v>
      </c>
      <c r="B7" s="36">
        <v>0.54600000000000004</v>
      </c>
      <c r="C7" s="36">
        <v>0.53500000000000003</v>
      </c>
      <c r="D7" s="36">
        <v>0.53474999999999995</v>
      </c>
      <c r="E7" s="36">
        <v>0.54993000000000003</v>
      </c>
      <c r="F7" s="36">
        <v>0.54888000000000003</v>
      </c>
      <c r="G7" s="36">
        <v>0.53500000000000003</v>
      </c>
      <c r="H7" s="10">
        <v>0.55311999999999995</v>
      </c>
      <c r="I7" s="10">
        <v>0.55000000000000004</v>
      </c>
      <c r="J7" s="10">
        <v>0.54</v>
      </c>
      <c r="K7" s="13">
        <v>0.41499999999999998</v>
      </c>
      <c r="L7" s="26">
        <f t="shared" si="0"/>
        <v>-0.23148148148148162</v>
      </c>
      <c r="M7" s="26">
        <f t="shared" si="1"/>
        <v>-0.22429906542056088</v>
      </c>
    </row>
    <row r="8" spans="1:13" s="4" customFormat="1" x14ac:dyDescent="0.2">
      <c r="A8" s="4" t="s">
        <v>37</v>
      </c>
      <c r="B8" s="32">
        <v>52.914000000000001</v>
      </c>
      <c r="C8" s="32">
        <v>50.177999999999997</v>
      </c>
      <c r="D8" s="32">
        <v>44.846519999999998</v>
      </c>
      <c r="E8" s="32">
        <v>47.966360000000002</v>
      </c>
      <c r="F8" s="32">
        <v>51.898180000000004</v>
      </c>
      <c r="G8" s="32">
        <v>57.509</v>
      </c>
      <c r="H8" s="4">
        <v>56.525179999999999</v>
      </c>
      <c r="I8" s="4">
        <v>58.55</v>
      </c>
      <c r="J8" s="4">
        <v>64.260000000000005</v>
      </c>
      <c r="K8" s="7">
        <v>67.042000000000002</v>
      </c>
      <c r="L8" s="5">
        <f>K8/J8-1</f>
        <v>4.3292872704637331E-2</v>
      </c>
      <c r="M8" s="5">
        <f>K8/G8-1</f>
        <v>0.16576535846563156</v>
      </c>
    </row>
    <row r="9" spans="1:13" x14ac:dyDescent="0.2">
      <c r="A9" s="10" t="s">
        <v>38</v>
      </c>
      <c r="B9" s="36">
        <v>28.364999999999998</v>
      </c>
      <c r="C9" s="36">
        <v>24.532</v>
      </c>
      <c r="D9" s="36">
        <v>25.388110000000001</v>
      </c>
      <c r="E9" s="36">
        <v>25.32066</v>
      </c>
      <c r="F9" s="36">
        <v>27.43064</v>
      </c>
      <c r="G9" s="36">
        <v>29.832999999999998</v>
      </c>
      <c r="H9" s="10">
        <v>33.137569999999997</v>
      </c>
      <c r="I9" s="10">
        <v>31.48</v>
      </c>
      <c r="J9" s="10">
        <v>32.57</v>
      </c>
      <c r="K9" s="13">
        <v>33.270000000000003</v>
      </c>
      <c r="L9" s="26">
        <f t="shared" ref="L9:L13" si="2">K9/J9-1</f>
        <v>2.1492170709241698E-2</v>
      </c>
      <c r="M9" s="26">
        <f t="shared" ref="M9:M13" si="3">K9/G9-1</f>
        <v>0.11520799115073932</v>
      </c>
    </row>
    <row r="10" spans="1:13" x14ac:dyDescent="0.2">
      <c r="A10" s="10" t="s">
        <v>39</v>
      </c>
      <c r="B10" s="36">
        <v>19.891999999999999</v>
      </c>
      <c r="C10" s="36">
        <v>21.838999999999999</v>
      </c>
      <c r="D10" s="36">
        <v>14.83122</v>
      </c>
      <c r="E10" s="36">
        <v>18.250440000000001</v>
      </c>
      <c r="F10" s="36">
        <v>20.480029999999999</v>
      </c>
      <c r="G10" s="36">
        <v>23.771999999999998</v>
      </c>
      <c r="H10" s="10">
        <v>19.869959999999999</v>
      </c>
      <c r="I10" s="10">
        <v>21.31</v>
      </c>
      <c r="J10" s="10">
        <v>25.6</v>
      </c>
      <c r="K10" s="13">
        <v>27.998000000000001</v>
      </c>
      <c r="L10" s="26">
        <f t="shared" si="2"/>
        <v>9.3671875000000071E-2</v>
      </c>
      <c r="M10" s="26">
        <f t="shared" si="3"/>
        <v>0.17777216893824677</v>
      </c>
    </row>
    <row r="11" spans="1:13" x14ac:dyDescent="0.2">
      <c r="A11" s="10" t="s">
        <v>40</v>
      </c>
      <c r="B11" s="36">
        <v>2.0840000000000001</v>
      </c>
      <c r="C11" s="36">
        <v>1.5980000000000001</v>
      </c>
      <c r="D11" s="36">
        <v>1.6560900000000001</v>
      </c>
      <c r="E11" s="36">
        <v>1.4</v>
      </c>
      <c r="F11" s="36">
        <v>1.6956500000000001</v>
      </c>
      <c r="G11" s="36">
        <v>1.7010000000000001</v>
      </c>
      <c r="H11" s="10">
        <v>1.26711</v>
      </c>
      <c r="I11" s="10">
        <v>1.49</v>
      </c>
      <c r="J11" s="10">
        <v>0.93</v>
      </c>
      <c r="K11" s="13">
        <v>1.6140000000000001</v>
      </c>
      <c r="L11" s="26">
        <f t="shared" si="2"/>
        <v>0.73548387096774204</v>
      </c>
      <c r="M11" s="26">
        <f t="shared" si="3"/>
        <v>-5.1146384479717755E-2</v>
      </c>
    </row>
    <row r="12" spans="1:13" x14ac:dyDescent="0.2">
      <c r="A12" s="10" t="s">
        <v>41</v>
      </c>
      <c r="B12" s="36">
        <v>0.89100000000000001</v>
      </c>
      <c r="C12" s="36">
        <v>1.3260000000000001</v>
      </c>
      <c r="D12" s="36">
        <v>1.75108</v>
      </c>
      <c r="E12" s="36">
        <v>1.7148000000000001</v>
      </c>
      <c r="F12" s="36">
        <v>1.48187</v>
      </c>
      <c r="G12" s="36">
        <v>1.2170000000000001</v>
      </c>
      <c r="H12" s="10">
        <v>1.35164</v>
      </c>
      <c r="I12" s="10">
        <v>1.88</v>
      </c>
      <c r="J12" s="10">
        <v>1.95</v>
      </c>
      <c r="K12" s="13">
        <v>1.518</v>
      </c>
      <c r="L12" s="26">
        <f t="shared" si="2"/>
        <v>-0.22153846153846146</v>
      </c>
      <c r="M12" s="26">
        <f t="shared" si="3"/>
        <v>0.2473294987674608</v>
      </c>
    </row>
    <row r="13" spans="1:13" x14ac:dyDescent="0.2">
      <c r="A13" s="10" t="s">
        <v>42</v>
      </c>
      <c r="B13" s="36">
        <v>1.6819999999999999</v>
      </c>
      <c r="C13" s="36">
        <v>0.86499999999999999</v>
      </c>
      <c r="D13" s="36">
        <v>1.20242</v>
      </c>
      <c r="E13" s="36">
        <v>1.26284</v>
      </c>
      <c r="F13" s="36">
        <v>0.79237000000000002</v>
      </c>
      <c r="G13" s="36">
        <v>0.98699999999999999</v>
      </c>
      <c r="H13" s="10">
        <v>0.89890000000000003</v>
      </c>
      <c r="I13" s="10">
        <v>2.38</v>
      </c>
      <c r="J13" s="10">
        <v>3.21</v>
      </c>
      <c r="K13" s="13">
        <v>2.6429999999999998</v>
      </c>
      <c r="L13" s="26">
        <f t="shared" si="2"/>
        <v>-0.1766355140186916</v>
      </c>
      <c r="M13" s="26">
        <f t="shared" si="3"/>
        <v>1.6778115501519757</v>
      </c>
    </row>
    <row r="14" spans="1:13" s="4" customFormat="1" x14ac:dyDescent="0.2">
      <c r="A14" s="4" t="s">
        <v>43</v>
      </c>
      <c r="B14" s="32">
        <v>93.259</v>
      </c>
      <c r="C14" s="32">
        <v>97.787999999999997</v>
      </c>
      <c r="D14" s="32">
        <v>92.830439999999996</v>
      </c>
      <c r="E14" s="32">
        <v>95.736189999999993</v>
      </c>
      <c r="F14" s="32">
        <v>101.75138</v>
      </c>
      <c r="G14" s="32">
        <v>107.42700000000001</v>
      </c>
      <c r="H14" s="4">
        <v>105.8686</v>
      </c>
      <c r="I14" s="4">
        <f>I3+I8</f>
        <v>108.37</v>
      </c>
      <c r="J14" s="4">
        <f>J3+J8</f>
        <v>117.09</v>
      </c>
      <c r="K14" s="7">
        <v>121.786</v>
      </c>
      <c r="L14" s="5">
        <f>K14/J14-1</f>
        <v>4.0105901443334258E-2</v>
      </c>
      <c r="M14" s="5">
        <f>K14/G14-1</f>
        <v>0.13366285943012457</v>
      </c>
    </row>
    <row r="15" spans="1:13" s="11" customFormat="1" x14ac:dyDescent="0.2">
      <c r="A15" s="11" t="s">
        <v>87</v>
      </c>
      <c r="L15" s="12"/>
      <c r="M15" s="12"/>
    </row>
    <row r="16" spans="1:13" s="4" customFormat="1" x14ac:dyDescent="0.2">
      <c r="A16" s="4" t="s">
        <v>44</v>
      </c>
      <c r="B16" s="32">
        <v>39.746000000000002</v>
      </c>
      <c r="C16" s="32">
        <v>42.561999999999998</v>
      </c>
      <c r="D16" s="32">
        <v>41.82405</v>
      </c>
      <c r="E16" s="32">
        <v>43.084409999999998</v>
      </c>
      <c r="F16" s="32">
        <v>43.921950000000002</v>
      </c>
      <c r="G16" s="32">
        <v>45.561999999999998</v>
      </c>
      <c r="H16" s="4">
        <v>46.305790000000002</v>
      </c>
      <c r="I16" s="4">
        <v>46.77</v>
      </c>
      <c r="J16" s="4">
        <v>48.63</v>
      </c>
      <c r="K16" s="7">
        <v>51.143000000000001</v>
      </c>
      <c r="L16" s="5">
        <f>K16/J16-1</f>
        <v>5.1675920213859694E-2</v>
      </c>
      <c r="M16" s="5">
        <f>K16/G16-1</f>
        <v>0.12249242790044335</v>
      </c>
    </row>
    <row r="17" spans="1:13" x14ac:dyDescent="0.2">
      <c r="A17" s="10" t="s">
        <v>99</v>
      </c>
      <c r="B17" s="36">
        <v>-0.66600000000000004</v>
      </c>
      <c r="C17" s="36">
        <v>-1.552</v>
      </c>
      <c r="D17" s="36">
        <v>-1.5623400000000001</v>
      </c>
      <c r="E17" s="36">
        <v>-1.552</v>
      </c>
      <c r="F17" s="36">
        <v>-1.552</v>
      </c>
      <c r="G17" s="36">
        <v>-1.4690000000000001</v>
      </c>
      <c r="H17" s="10">
        <v>-1.4831799999999999</v>
      </c>
      <c r="I17" s="10">
        <v>-1.06</v>
      </c>
      <c r="J17" s="10">
        <v>-1.69</v>
      </c>
      <c r="K17" s="13">
        <v>-1.6659999999999999</v>
      </c>
      <c r="L17" s="26">
        <f>K17/J17-1</f>
        <v>-1.4201183431952646E-2</v>
      </c>
      <c r="M17" s="26">
        <f>K17/G17-1</f>
        <v>0.13410483321987732</v>
      </c>
    </row>
    <row r="18" spans="1:13" s="4" customFormat="1" x14ac:dyDescent="0.2">
      <c r="A18" s="4" t="s">
        <v>45</v>
      </c>
      <c r="B18" s="32">
        <v>11.294</v>
      </c>
      <c r="C18" s="32">
        <v>14.211</v>
      </c>
      <c r="D18" s="32">
        <v>14.03058</v>
      </c>
      <c r="E18" s="32">
        <v>13.18304</v>
      </c>
      <c r="F18" s="32">
        <v>14.02187</v>
      </c>
      <c r="G18" s="32">
        <v>13.750999999999999</v>
      </c>
      <c r="H18" s="4">
        <v>13.27835</v>
      </c>
      <c r="I18" s="4">
        <v>13.35</v>
      </c>
      <c r="J18" s="4">
        <v>15.47</v>
      </c>
      <c r="K18" s="7">
        <v>13.492000000000001</v>
      </c>
      <c r="L18" s="5">
        <f>K18/J18-1</f>
        <v>-0.12786037491919844</v>
      </c>
      <c r="M18" s="5">
        <f>K18/G18-1</f>
        <v>-1.8834993818631296E-2</v>
      </c>
    </row>
    <row r="19" spans="1:13" x14ac:dyDescent="0.2">
      <c r="A19" s="10" t="s">
        <v>89</v>
      </c>
      <c r="B19" s="36">
        <v>0.92400000000000004</v>
      </c>
      <c r="C19" s="36">
        <v>4.952</v>
      </c>
      <c r="D19" s="36">
        <v>4.8291199999999996</v>
      </c>
      <c r="E19" s="36">
        <v>4.4506300000000003</v>
      </c>
      <c r="F19" s="36">
        <v>4.2205599999999999</v>
      </c>
      <c r="G19" s="36">
        <v>4.149</v>
      </c>
      <c r="H19" s="10">
        <v>3.9385300000000001</v>
      </c>
      <c r="I19" s="10">
        <v>4.18</v>
      </c>
      <c r="J19" s="10">
        <v>4.78</v>
      </c>
      <c r="K19" s="13">
        <v>4.7460000000000004</v>
      </c>
      <c r="L19" s="26">
        <f t="shared" ref="L19:L21" si="4">K19/J19-1</f>
        <v>-7.1129707112970175E-3</v>
      </c>
      <c r="M19" s="26">
        <f t="shared" ref="M19:M21" si="5">K19/G19-1</f>
        <v>0.1438900939985539</v>
      </c>
    </row>
    <row r="20" spans="1:13" x14ac:dyDescent="0.2">
      <c r="A20" s="10" t="s">
        <v>90</v>
      </c>
      <c r="B20" s="36">
        <v>1.2070000000000001</v>
      </c>
      <c r="C20" s="36">
        <v>1.367</v>
      </c>
      <c r="D20" s="36">
        <v>1.4194</v>
      </c>
      <c r="E20" s="36">
        <v>0.98841999999999997</v>
      </c>
      <c r="F20" s="36">
        <v>1.9958800000000001</v>
      </c>
      <c r="G20" s="36">
        <v>2.4950000000000001</v>
      </c>
      <c r="H20" s="10">
        <v>2.22953</v>
      </c>
      <c r="I20" s="10">
        <v>1.81</v>
      </c>
      <c r="J20" s="10">
        <v>2.36</v>
      </c>
      <c r="K20" s="13">
        <v>1.554</v>
      </c>
      <c r="L20" s="26">
        <f t="shared" si="4"/>
        <v>-0.34152542372881356</v>
      </c>
      <c r="M20" s="26">
        <f t="shared" si="5"/>
        <v>-0.37715430861723442</v>
      </c>
    </row>
    <row r="21" spans="1:13" x14ac:dyDescent="0.2">
      <c r="A21" s="10" t="s">
        <v>91</v>
      </c>
      <c r="B21" s="36">
        <v>8.9380000000000006</v>
      </c>
      <c r="C21" s="36">
        <v>7.6440000000000001</v>
      </c>
      <c r="D21" s="36">
        <v>7.5858400000000001</v>
      </c>
      <c r="E21" s="36">
        <v>7.5584699999999998</v>
      </c>
      <c r="F21" s="36">
        <v>7.7574069999999997</v>
      </c>
      <c r="G21" s="36">
        <v>6.7110000000000003</v>
      </c>
      <c r="H21" s="10">
        <v>6.7125700000000004</v>
      </c>
      <c r="I21" s="10">
        <v>6.97</v>
      </c>
      <c r="J21" s="10">
        <v>6.67</v>
      </c>
      <c r="K21" s="13">
        <v>5.3659999999999997</v>
      </c>
      <c r="L21" s="26">
        <f t="shared" si="4"/>
        <v>-0.19550224887556222</v>
      </c>
      <c r="M21" s="26">
        <f t="shared" si="5"/>
        <v>-0.20041722545075258</v>
      </c>
    </row>
    <row r="22" spans="1:13" s="4" customFormat="1" x14ac:dyDescent="0.2">
      <c r="A22" s="4" t="s">
        <v>46</v>
      </c>
      <c r="B22" s="32">
        <v>42.219000000000001</v>
      </c>
      <c r="C22" s="32">
        <v>41.014000000000003</v>
      </c>
      <c r="D22" s="32">
        <v>36.975810000000003</v>
      </c>
      <c r="E22" s="32">
        <v>39.468739999999997</v>
      </c>
      <c r="F22" s="32">
        <v>43.807560000000002</v>
      </c>
      <c r="G22" s="32">
        <v>48.09</v>
      </c>
      <c r="H22" s="4">
        <v>46.284460000000003</v>
      </c>
      <c r="I22" s="4">
        <v>48.25</v>
      </c>
      <c r="J22" s="4">
        <v>52.99</v>
      </c>
      <c r="K22" s="7">
        <v>57.151000000000003</v>
      </c>
      <c r="L22" s="5">
        <f>K22/J22-1</f>
        <v>7.8524249858463957E-2</v>
      </c>
      <c r="M22" s="5">
        <f>K22/G22-1</f>
        <v>0.18841755042628394</v>
      </c>
    </row>
    <row r="23" spans="1:13" x14ac:dyDescent="0.2">
      <c r="A23" s="10" t="s">
        <v>92</v>
      </c>
      <c r="B23" s="36">
        <v>11.003</v>
      </c>
      <c r="C23" s="36">
        <v>13.885</v>
      </c>
      <c r="D23" s="36">
        <v>14.427960000000001</v>
      </c>
      <c r="E23" s="36">
        <v>15.008649999999999</v>
      </c>
      <c r="F23" s="36">
        <v>14.36107</v>
      </c>
      <c r="G23" s="36">
        <v>16.079999999999998</v>
      </c>
      <c r="H23" s="10">
        <v>13.48868</v>
      </c>
      <c r="I23" s="10">
        <v>14.02</v>
      </c>
      <c r="J23" s="10">
        <v>18.34</v>
      </c>
      <c r="K23" s="13">
        <v>17.623999999999999</v>
      </c>
      <c r="L23" s="26">
        <f t="shared" ref="L23:L27" si="6">K23/J23-1</f>
        <v>-3.9040348964013094E-2</v>
      </c>
      <c r="M23" s="26">
        <f t="shared" ref="M23:M27" si="7">K23/G23-1</f>
        <v>9.6019900497512412E-2</v>
      </c>
    </row>
    <row r="24" spans="1:13" x14ac:dyDescent="0.2">
      <c r="A24" s="10" t="s">
        <v>93</v>
      </c>
      <c r="B24" s="36">
        <v>4.7679999999999998</v>
      </c>
      <c r="C24" s="36">
        <v>4.1550000000000002</v>
      </c>
      <c r="D24" s="36">
        <v>4.4484300000000001</v>
      </c>
      <c r="E24" s="36">
        <v>4.59239</v>
      </c>
      <c r="F24" s="36">
        <v>5.8044000000000002</v>
      </c>
      <c r="G24" s="36">
        <v>4.3739999999999997</v>
      </c>
      <c r="H24" s="10">
        <v>6.7157099999999996</v>
      </c>
      <c r="I24" s="10">
        <v>7.23</v>
      </c>
      <c r="J24" s="10">
        <v>5.52</v>
      </c>
      <c r="K24" s="13">
        <v>8.202</v>
      </c>
      <c r="L24" s="26">
        <f t="shared" si="6"/>
        <v>0.48586956521739144</v>
      </c>
      <c r="M24" s="26">
        <f t="shared" si="7"/>
        <v>0.87517146776406052</v>
      </c>
    </row>
    <row r="25" spans="1:13" x14ac:dyDescent="0.2">
      <c r="A25" s="10" t="s">
        <v>94</v>
      </c>
      <c r="B25" s="36">
        <v>21.260999999999999</v>
      </c>
      <c r="C25" s="36">
        <v>17.181000000000001</v>
      </c>
      <c r="D25" s="36">
        <v>12.296720000000001</v>
      </c>
      <c r="E25" s="36">
        <v>14.35238</v>
      </c>
      <c r="F25" s="36">
        <v>15.56607</v>
      </c>
      <c r="G25" s="36">
        <v>21.100999999999999</v>
      </c>
      <c r="H25" s="10">
        <v>19.199719999999999</v>
      </c>
      <c r="I25" s="10">
        <v>16.91</v>
      </c>
      <c r="J25" s="10">
        <v>18.29</v>
      </c>
      <c r="K25" s="13">
        <v>20.707999999999998</v>
      </c>
      <c r="L25" s="26">
        <f t="shared" si="6"/>
        <v>0.13220338983050839</v>
      </c>
      <c r="M25" s="26">
        <f t="shared" si="7"/>
        <v>-1.8624709729396782E-2</v>
      </c>
    </row>
    <row r="26" spans="1:13" x14ac:dyDescent="0.2">
      <c r="A26" s="10" t="s">
        <v>95</v>
      </c>
      <c r="B26" s="36">
        <v>3.3809999999999998</v>
      </c>
      <c r="C26" s="36">
        <v>4.2569999999999997</v>
      </c>
      <c r="D26" s="36">
        <v>4.0276500000000004</v>
      </c>
      <c r="E26" s="36">
        <v>3.6376900000000001</v>
      </c>
      <c r="F26" s="36">
        <v>4.6780499999999998</v>
      </c>
      <c r="G26" s="36">
        <v>4.7350000000000003</v>
      </c>
      <c r="H26" s="10">
        <v>4.51206</v>
      </c>
      <c r="I26" s="10">
        <v>5.75</v>
      </c>
      <c r="J26" s="10">
        <v>5.15</v>
      </c>
      <c r="K26" s="13">
        <v>5.6180000000000003</v>
      </c>
      <c r="L26" s="26">
        <f t="shared" si="6"/>
        <v>9.0873786407766888E-2</v>
      </c>
      <c r="M26" s="26">
        <f t="shared" si="7"/>
        <v>0.18648363252375932</v>
      </c>
    </row>
    <row r="27" spans="1:13" x14ac:dyDescent="0.2">
      <c r="A27" s="10" t="s">
        <v>110</v>
      </c>
      <c r="B27" s="36">
        <v>0.82699999999999996</v>
      </c>
      <c r="C27" s="36">
        <v>0.92700000000000005</v>
      </c>
      <c r="D27" s="36">
        <v>1.2202</v>
      </c>
      <c r="E27" s="36">
        <v>1.7579800000000001</v>
      </c>
      <c r="F27" s="36">
        <v>2.8669899999999999</v>
      </c>
      <c r="G27" s="36">
        <v>1.1830000000000001</v>
      </c>
      <c r="H27" s="10">
        <v>1.76814</v>
      </c>
      <c r="I27" s="10">
        <v>3.82</v>
      </c>
      <c r="J27" s="10">
        <v>4.7300000000000004</v>
      </c>
      <c r="K27" s="13">
        <v>3.6120000000000001</v>
      </c>
      <c r="L27" s="26">
        <f t="shared" si="6"/>
        <v>-0.23636363636363644</v>
      </c>
      <c r="M27" s="26">
        <f t="shared" si="7"/>
        <v>2.0532544378698225</v>
      </c>
    </row>
    <row r="28" spans="1:13" s="4" customFormat="1" x14ac:dyDescent="0.2">
      <c r="A28" s="4" t="s">
        <v>47</v>
      </c>
      <c r="B28" s="32">
        <v>93.259</v>
      </c>
      <c r="C28" s="32">
        <v>97.787999999999997</v>
      </c>
      <c r="D28" s="32">
        <v>92.830439999999996</v>
      </c>
      <c r="E28" s="32">
        <v>95.736189999999993</v>
      </c>
      <c r="F28" s="32">
        <v>101.75138</v>
      </c>
      <c r="G28" s="32">
        <v>107.42700000000001</v>
      </c>
      <c r="H28" s="4">
        <v>105.8686</v>
      </c>
      <c r="I28" s="4">
        <f>I16+I18+I22</f>
        <v>108.37</v>
      </c>
      <c r="J28" s="4">
        <f>J16+J18+J22</f>
        <v>117.09</v>
      </c>
      <c r="K28" s="7">
        <v>121.786</v>
      </c>
      <c r="L28" s="5">
        <f>K28/J28-1</f>
        <v>4.0105901443334258E-2</v>
      </c>
      <c r="M28" s="5">
        <f>K28/G28-1</f>
        <v>0.13366285943012457</v>
      </c>
    </row>
    <row r="29" spans="1:13" x14ac:dyDescent="0.2">
      <c r="A29" s="10" t="s">
        <v>48</v>
      </c>
      <c r="B29" s="36">
        <v>5.52</v>
      </c>
      <c r="C29" s="36">
        <v>5.91</v>
      </c>
      <c r="D29" s="36">
        <v>12.9</v>
      </c>
      <c r="E29" s="36">
        <v>13.3</v>
      </c>
      <c r="F29" s="36">
        <v>14.13</v>
      </c>
      <c r="G29" s="36">
        <v>14.92</v>
      </c>
      <c r="H29" s="10">
        <v>14.71</v>
      </c>
      <c r="I29" s="10">
        <v>15.05</v>
      </c>
      <c r="J29" s="10">
        <v>16.260000000000002</v>
      </c>
      <c r="K29" s="40">
        <v>16.920000000000002</v>
      </c>
      <c r="L29" s="26">
        <f>K29/J29-1</f>
        <v>4.0590405904058935E-2</v>
      </c>
      <c r="M29" s="26">
        <f>K29/G29-1</f>
        <v>0.13404825737265424</v>
      </c>
    </row>
    <row r="30" spans="1:13" x14ac:dyDescent="0.2">
      <c r="K30" s="13"/>
    </row>
    <row r="31" spans="1:13" x14ac:dyDescent="0.2">
      <c r="K31" s="13"/>
    </row>
    <row r="32" spans="1:13" x14ac:dyDescent="0.2">
      <c r="K32" s="13"/>
    </row>
    <row r="33" spans="11:11" x14ac:dyDescent="0.2">
      <c r="K33" s="13"/>
    </row>
    <row r="34" spans="11:11" x14ac:dyDescent="0.2">
      <c r="K34" s="13"/>
    </row>
    <row r="35" spans="11:11" x14ac:dyDescent="0.2">
      <c r="K35" s="13"/>
    </row>
    <row r="36" spans="11:11" x14ac:dyDescent="0.2">
      <c r="K36" s="13"/>
    </row>
    <row r="37" spans="11:11" x14ac:dyDescent="0.2">
      <c r="K37" s="13"/>
    </row>
    <row r="38" spans="11:11" x14ac:dyDescent="0.2">
      <c r="K38" s="13"/>
    </row>
    <row r="39" spans="11:11" x14ac:dyDescent="0.2">
      <c r="K39" s="13"/>
    </row>
    <row r="40" spans="11:11" x14ac:dyDescent="0.2">
      <c r="K40" s="13"/>
    </row>
    <row r="41" spans="11:11" x14ac:dyDescent="0.2">
      <c r="K41" s="13"/>
    </row>
    <row r="42" spans="11:11" x14ac:dyDescent="0.2">
      <c r="K42" s="13"/>
    </row>
    <row r="43" spans="11:11" x14ac:dyDescent="0.2">
      <c r="K43" s="13"/>
    </row>
    <row r="44" spans="11:11" x14ac:dyDescent="0.2">
      <c r="K44" s="13"/>
    </row>
    <row r="45" spans="11:11" x14ac:dyDescent="0.2">
      <c r="K45" s="13"/>
    </row>
    <row r="46" spans="11:11" x14ac:dyDescent="0.2">
      <c r="K46" s="13"/>
    </row>
    <row r="47" spans="11:11" x14ac:dyDescent="0.2">
      <c r="K47" s="13"/>
    </row>
    <row r="48" spans="11:11" x14ac:dyDescent="0.2">
      <c r="K48" s="13"/>
    </row>
    <row r="49" spans="11:11" x14ac:dyDescent="0.2">
      <c r="K49" s="13"/>
    </row>
    <row r="50" spans="11:11" x14ac:dyDescent="0.2">
      <c r="K50" s="13"/>
    </row>
    <row r="51" spans="11:11" x14ac:dyDescent="0.2">
      <c r="K51" s="13"/>
    </row>
    <row r="52" spans="11:11" x14ac:dyDescent="0.2">
      <c r="K52" s="13"/>
    </row>
    <row r="53" spans="11:11" x14ac:dyDescent="0.2">
      <c r="K53" s="13"/>
    </row>
    <row r="54" spans="11:11" x14ac:dyDescent="0.2">
      <c r="K54" s="13"/>
    </row>
    <row r="55" spans="11:11" x14ac:dyDescent="0.2">
      <c r="K55" s="13"/>
    </row>
    <row r="56" spans="11:11" x14ac:dyDescent="0.2">
      <c r="K56" s="13"/>
    </row>
    <row r="57" spans="11:11" x14ac:dyDescent="0.2">
      <c r="K57" s="13"/>
    </row>
    <row r="58" spans="11:11" x14ac:dyDescent="0.2">
      <c r="K58" s="13"/>
    </row>
    <row r="59" spans="11:11" x14ac:dyDescent="0.2">
      <c r="K59" s="13"/>
    </row>
    <row r="60" spans="11:11" x14ac:dyDescent="0.2">
      <c r="K60" s="13"/>
    </row>
    <row r="61" spans="11:11" x14ac:dyDescent="0.2">
      <c r="K61" s="13"/>
    </row>
    <row r="62" spans="11:11" x14ac:dyDescent="0.2">
      <c r="K62" s="13"/>
    </row>
    <row r="63" spans="11:11" x14ac:dyDescent="0.2">
      <c r="K63" s="13"/>
    </row>
    <row r="64" spans="11:11" x14ac:dyDescent="0.2">
      <c r="K64" s="13"/>
    </row>
    <row r="65" spans="11:11" x14ac:dyDescent="0.2">
      <c r="K65" s="13"/>
    </row>
    <row r="66" spans="11:11" x14ac:dyDescent="0.2">
      <c r="K66" s="13"/>
    </row>
    <row r="67" spans="11:11" x14ac:dyDescent="0.2">
      <c r="K67" s="13"/>
    </row>
    <row r="68" spans="11:11" x14ac:dyDescent="0.2">
      <c r="K68" s="13"/>
    </row>
    <row r="69" spans="11:11" x14ac:dyDescent="0.2">
      <c r="K69" s="13"/>
    </row>
    <row r="70" spans="11:11" x14ac:dyDescent="0.2">
      <c r="K70" s="13"/>
    </row>
    <row r="71" spans="11:11" x14ac:dyDescent="0.2">
      <c r="K71" s="13"/>
    </row>
    <row r="72" spans="11:11" x14ac:dyDescent="0.2">
      <c r="K72" s="13"/>
    </row>
    <row r="73" spans="11:11" x14ac:dyDescent="0.2">
      <c r="K73" s="13"/>
    </row>
    <row r="74" spans="11:11" x14ac:dyDescent="0.2">
      <c r="K74" s="13"/>
    </row>
    <row r="75" spans="11:11" x14ac:dyDescent="0.2">
      <c r="K75" s="13"/>
    </row>
    <row r="76" spans="11:11" x14ac:dyDescent="0.2">
      <c r="K76" s="13"/>
    </row>
    <row r="77" spans="11:11" x14ac:dyDescent="0.2">
      <c r="K77" s="13"/>
    </row>
    <row r="78" spans="11:11" x14ac:dyDescent="0.2">
      <c r="K78" s="13"/>
    </row>
    <row r="79" spans="11:11" x14ac:dyDescent="0.2">
      <c r="K79" s="13"/>
    </row>
    <row r="80" spans="11:11" x14ac:dyDescent="0.2">
      <c r="K80" s="13"/>
    </row>
    <row r="81" spans="11:11" x14ac:dyDescent="0.2">
      <c r="K81" s="13"/>
    </row>
    <row r="82" spans="11:11" x14ac:dyDescent="0.2">
      <c r="K82" s="13"/>
    </row>
    <row r="83" spans="11:11" x14ac:dyDescent="0.2">
      <c r="K83" s="13"/>
    </row>
    <row r="84" spans="11:11" x14ac:dyDescent="0.2">
      <c r="K84" s="13"/>
    </row>
    <row r="85" spans="11:11" x14ac:dyDescent="0.2">
      <c r="K85" s="13"/>
    </row>
    <row r="86" spans="11:11" x14ac:dyDescent="0.2">
      <c r="K86" s="13"/>
    </row>
    <row r="87" spans="11:11" x14ac:dyDescent="0.2">
      <c r="K87" s="13"/>
    </row>
    <row r="88" spans="11:11" x14ac:dyDescent="0.2">
      <c r="K88" s="13"/>
    </row>
    <row r="89" spans="11:11" x14ac:dyDescent="0.2">
      <c r="K89" s="13"/>
    </row>
    <row r="90" spans="11:11" x14ac:dyDescent="0.2">
      <c r="K90" s="13"/>
    </row>
    <row r="91" spans="11:11" x14ac:dyDescent="0.2">
      <c r="K91" s="13"/>
    </row>
    <row r="92" spans="11:11" x14ac:dyDescent="0.2">
      <c r="K92" s="13"/>
    </row>
    <row r="93" spans="11:11" x14ac:dyDescent="0.2">
      <c r="K93" s="13"/>
    </row>
    <row r="94" spans="11:11" x14ac:dyDescent="0.2">
      <c r="K94" s="13"/>
    </row>
    <row r="95" spans="11:11" x14ac:dyDescent="0.2">
      <c r="K95" s="13"/>
    </row>
    <row r="96" spans="11:11" x14ac:dyDescent="0.2">
      <c r="K96" s="13"/>
    </row>
    <row r="97" spans="11:11" x14ac:dyDescent="0.2">
      <c r="K97" s="13"/>
    </row>
    <row r="98" spans="11:11" x14ac:dyDescent="0.2">
      <c r="K98" s="13"/>
    </row>
    <row r="99" spans="11:11" x14ac:dyDescent="0.2">
      <c r="K99" s="13"/>
    </row>
    <row r="100" spans="11:11" x14ac:dyDescent="0.2">
      <c r="K100" s="13"/>
    </row>
    <row r="101" spans="11:11" x14ac:dyDescent="0.2">
      <c r="K101" s="13"/>
    </row>
    <row r="102" spans="11:11" x14ac:dyDescent="0.2">
      <c r="K102" s="13"/>
    </row>
    <row r="103" spans="11:11" x14ac:dyDescent="0.2">
      <c r="K103" s="13"/>
    </row>
    <row r="104" spans="11:11" x14ac:dyDescent="0.2">
      <c r="K104" s="13"/>
    </row>
    <row r="105" spans="11:11" x14ac:dyDescent="0.2">
      <c r="K105" s="13"/>
    </row>
    <row r="106" spans="11:11" x14ac:dyDescent="0.2">
      <c r="K106" s="13"/>
    </row>
    <row r="107" spans="11:11" x14ac:dyDescent="0.2">
      <c r="K107" s="13"/>
    </row>
    <row r="108" spans="11:11" x14ac:dyDescent="0.2">
      <c r="K108" s="13"/>
    </row>
    <row r="109" spans="11:11" x14ac:dyDescent="0.2">
      <c r="K109" s="13"/>
    </row>
    <row r="110" spans="11:11" x14ac:dyDescent="0.2">
      <c r="K110" s="13"/>
    </row>
    <row r="111" spans="11:11" x14ac:dyDescent="0.2">
      <c r="K111" s="13"/>
    </row>
    <row r="112" spans="11:11" x14ac:dyDescent="0.2">
      <c r="K112" s="13"/>
    </row>
    <row r="113" spans="11:11" x14ac:dyDescent="0.2">
      <c r="K113" s="13"/>
    </row>
    <row r="114" spans="11:11" x14ac:dyDescent="0.2">
      <c r="K114" s="13"/>
    </row>
    <row r="115" spans="11:11" x14ac:dyDescent="0.2">
      <c r="K115" s="13"/>
    </row>
    <row r="116" spans="11:11" x14ac:dyDescent="0.2">
      <c r="K116" s="13"/>
    </row>
    <row r="117" spans="11:11" x14ac:dyDescent="0.2">
      <c r="K117" s="13"/>
    </row>
    <row r="118" spans="11:11" x14ac:dyDescent="0.2">
      <c r="K118" s="13"/>
    </row>
    <row r="119" spans="11:11" x14ac:dyDescent="0.2">
      <c r="K119" s="13"/>
    </row>
    <row r="120" spans="11:11" x14ac:dyDescent="0.2">
      <c r="K120" s="13"/>
    </row>
    <row r="121" spans="11:11" x14ac:dyDescent="0.2">
      <c r="K121" s="13"/>
    </row>
    <row r="122" spans="11:11" x14ac:dyDescent="0.2">
      <c r="K122" s="13"/>
    </row>
    <row r="123" spans="11:11" x14ac:dyDescent="0.2">
      <c r="K123" s="13"/>
    </row>
    <row r="124" spans="11:11" x14ac:dyDescent="0.2">
      <c r="K124" s="13"/>
    </row>
    <row r="125" spans="11:11" x14ac:dyDescent="0.2">
      <c r="K125" s="13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workbookViewId="0"/>
  </sheetViews>
  <sheetFormatPr baseColWidth="10" defaultColWidth="10.7109375" defaultRowHeight="16" x14ac:dyDescent="0.2"/>
  <cols>
    <col min="1" max="1" width="62.28515625" style="10" bestFit="1" customWidth="1"/>
    <col min="2" max="8" width="10.7109375" style="10"/>
    <col min="9" max="9" width="10.7109375" style="13"/>
    <col min="10" max="12" width="10.7109375" style="3"/>
    <col min="13" max="16384" width="10.7109375" style="10"/>
  </cols>
  <sheetData>
    <row r="1" spans="1:12" s="4" customFormat="1" x14ac:dyDescent="0.2">
      <c r="A1" s="6" t="s">
        <v>119</v>
      </c>
      <c r="B1" s="4" t="s">
        <v>101</v>
      </c>
      <c r="C1" s="4" t="s">
        <v>102</v>
      </c>
      <c r="D1" s="38" t="s">
        <v>103</v>
      </c>
      <c r="E1" s="4" t="s">
        <v>104</v>
      </c>
      <c r="F1" s="4" t="s">
        <v>105</v>
      </c>
      <c r="G1" s="4" t="s">
        <v>151</v>
      </c>
      <c r="H1" s="4" t="s">
        <v>154</v>
      </c>
      <c r="I1" s="7" t="s">
        <v>160</v>
      </c>
      <c r="J1" s="5"/>
      <c r="K1" s="5" t="s">
        <v>78</v>
      </c>
      <c r="L1" s="5" t="s">
        <v>77</v>
      </c>
    </row>
    <row r="2" spans="1:12" s="11" customFormat="1" x14ac:dyDescent="0.2">
      <c r="A2" s="11" t="s">
        <v>50</v>
      </c>
      <c r="J2" s="12"/>
      <c r="K2" s="12"/>
      <c r="L2" s="12"/>
    </row>
    <row r="3" spans="1:12" x14ac:dyDescent="0.2">
      <c r="A3" s="10" t="s">
        <v>26</v>
      </c>
      <c r="B3" s="10">
        <v>-0.79154000000000002</v>
      </c>
      <c r="C3" s="10">
        <v>1.47777</v>
      </c>
      <c r="D3" s="10">
        <v>1.22821</v>
      </c>
      <c r="E3" s="10">
        <v>2.0459999999999998</v>
      </c>
      <c r="F3" s="10">
        <v>0.82</v>
      </c>
      <c r="G3" s="10">
        <v>1.49</v>
      </c>
      <c r="H3" s="10">
        <v>1.73</v>
      </c>
      <c r="I3" s="13">
        <v>3.89</v>
      </c>
      <c r="K3" s="3">
        <f>I3/H3-1</f>
        <v>1.248554913294798</v>
      </c>
      <c r="L3" s="3">
        <f>I3/E3-1</f>
        <v>0.90127077223851448</v>
      </c>
    </row>
    <row r="4" spans="1:12" x14ac:dyDescent="0.2">
      <c r="A4" s="10" t="s">
        <v>51</v>
      </c>
      <c r="B4" s="10">
        <v>2.38307</v>
      </c>
      <c r="C4" s="10">
        <v>-0.80447999999999997</v>
      </c>
      <c r="D4" s="10">
        <v>1.0454000000000001</v>
      </c>
      <c r="E4" s="10">
        <v>-0.13700000000000001</v>
      </c>
      <c r="F4" s="10">
        <v>2.86</v>
      </c>
      <c r="G4" s="10">
        <v>1.26</v>
      </c>
      <c r="H4" s="10">
        <v>-2.09</v>
      </c>
      <c r="I4" s="13">
        <v>-1.899</v>
      </c>
      <c r="K4" s="3">
        <f t="shared" ref="K4:K12" si="0">I4/H4-1</f>
        <v>-9.1387559808612351E-2</v>
      </c>
      <c r="L4" s="3">
        <f t="shared" ref="L4:L12" si="1">I4/E4-1</f>
        <v>12.861313868613138</v>
      </c>
    </row>
    <row r="5" spans="1:12" x14ac:dyDescent="0.2">
      <c r="A5" s="10" t="s">
        <v>52</v>
      </c>
      <c r="B5" s="10">
        <v>1.0294399999999999</v>
      </c>
      <c r="C5" s="10">
        <v>1.00759</v>
      </c>
      <c r="D5" s="10">
        <v>1.12782</v>
      </c>
      <c r="E5" s="10">
        <v>1.2889999999999999</v>
      </c>
      <c r="F5" s="10">
        <v>1.2347699999999999</v>
      </c>
      <c r="G5" s="10">
        <v>1.22</v>
      </c>
      <c r="H5" s="10">
        <v>1.28</v>
      </c>
      <c r="I5" s="13">
        <v>1.2989999999999999</v>
      </c>
      <c r="K5" s="3">
        <f t="shared" si="0"/>
        <v>1.4843749999999822E-2</v>
      </c>
      <c r="L5" s="3">
        <f t="shared" si="1"/>
        <v>7.7579519006982789E-3</v>
      </c>
    </row>
    <row r="6" spans="1:12" x14ac:dyDescent="0.2">
      <c r="A6" s="10" t="s">
        <v>53</v>
      </c>
      <c r="B6" s="10">
        <v>0.25012000000000001</v>
      </c>
      <c r="C6" s="10">
        <v>-0.24448</v>
      </c>
      <c r="D6" s="10">
        <v>0.44131999999999999</v>
      </c>
      <c r="E6" s="10">
        <v>0.78</v>
      </c>
      <c r="F6" s="10">
        <v>-0.21937999999999999</v>
      </c>
      <c r="G6" s="10">
        <v>-0.6</v>
      </c>
      <c r="H6" s="10">
        <v>0.83</v>
      </c>
      <c r="I6" s="13">
        <v>-0.54</v>
      </c>
      <c r="K6" s="3">
        <f t="shared" si="0"/>
        <v>-1.6506024096385543</v>
      </c>
      <c r="L6" s="3">
        <f t="shared" si="1"/>
        <v>-1.6923076923076923</v>
      </c>
    </row>
    <row r="7" spans="1:12" x14ac:dyDescent="0.2">
      <c r="A7" s="10" t="s">
        <v>54</v>
      </c>
      <c r="B7" s="10">
        <v>0.14813000000000001</v>
      </c>
      <c r="C7" s="10">
        <v>-4.4490000000000002E-2</v>
      </c>
      <c r="D7" s="10">
        <v>0.14371999999999999</v>
      </c>
      <c r="E7" s="10">
        <v>0.372</v>
      </c>
      <c r="F7" s="10">
        <v>0.16689999999999999</v>
      </c>
      <c r="G7" s="10">
        <v>0.18</v>
      </c>
      <c r="H7" s="10">
        <v>0.17</v>
      </c>
      <c r="I7" s="13">
        <v>0.21299999999999999</v>
      </c>
      <c r="K7" s="3">
        <f t="shared" si="0"/>
        <v>0.25294117647058822</v>
      </c>
      <c r="L7" s="3">
        <f t="shared" si="1"/>
        <v>-0.42741935483870974</v>
      </c>
    </row>
    <row r="8" spans="1:12" x14ac:dyDescent="0.2">
      <c r="A8" s="10" t="s">
        <v>55</v>
      </c>
      <c r="B8" s="10">
        <v>0.24176</v>
      </c>
      <c r="C8" s="10">
        <v>0.19389999999999999</v>
      </c>
      <c r="D8" s="10">
        <v>1.4540299999999999</v>
      </c>
      <c r="E8" s="10">
        <v>-1.522</v>
      </c>
      <c r="F8" s="10">
        <v>0.58592</v>
      </c>
      <c r="G8" s="10">
        <v>2.0499999999999998</v>
      </c>
      <c r="H8" s="10">
        <v>2.1800000000000002</v>
      </c>
      <c r="I8" s="13">
        <v>-0.95699999999999996</v>
      </c>
      <c r="K8" s="3">
        <f t="shared" si="0"/>
        <v>-1.4389908256880735</v>
      </c>
      <c r="L8" s="3">
        <f t="shared" si="1"/>
        <v>-0.37122207621550596</v>
      </c>
    </row>
    <row r="9" spans="1:12" x14ac:dyDescent="0.2">
      <c r="A9" s="10" t="s">
        <v>56</v>
      </c>
      <c r="B9" s="10">
        <v>-0.85567000000000004</v>
      </c>
      <c r="C9" s="10">
        <v>6.701E-2</v>
      </c>
      <c r="D9" s="10">
        <v>-2.1099800000000002</v>
      </c>
      <c r="E9" s="10">
        <v>-2.4020000000000001</v>
      </c>
      <c r="F9" s="10">
        <v>-3.3047300000000002</v>
      </c>
      <c r="G9" s="10">
        <v>1.65</v>
      </c>
      <c r="H9" s="10">
        <v>-1.08</v>
      </c>
      <c r="I9" s="13">
        <v>-0.70499999999999996</v>
      </c>
      <c r="K9" s="3">
        <f t="shared" si="0"/>
        <v>-0.34722222222222232</v>
      </c>
      <c r="L9" s="3">
        <f t="shared" si="1"/>
        <v>-0.70649458784346386</v>
      </c>
    </row>
    <row r="10" spans="1:12" x14ac:dyDescent="0.2">
      <c r="A10" s="10" t="s">
        <v>57</v>
      </c>
      <c r="B10" s="10">
        <v>6.9498600000000001</v>
      </c>
      <c r="C10" s="10">
        <v>-3.1633</v>
      </c>
      <c r="D10" s="10">
        <v>-2.5252400000000002</v>
      </c>
      <c r="E10" s="10">
        <v>-3.2970000000000002</v>
      </c>
      <c r="F10" s="10">
        <v>4.3353599999999997</v>
      </c>
      <c r="G10" s="10">
        <v>-1.67</v>
      </c>
      <c r="H10" s="10">
        <v>-3.73</v>
      </c>
      <c r="I10" s="13">
        <v>-2.9620000000000002</v>
      </c>
      <c r="K10" s="3">
        <f t="shared" si="0"/>
        <v>-0.20589812332439672</v>
      </c>
      <c r="L10" s="3">
        <f t="shared" si="1"/>
        <v>-0.10160752198968759</v>
      </c>
    </row>
    <row r="11" spans="1:12" x14ac:dyDescent="0.2">
      <c r="A11" s="10" t="s">
        <v>58</v>
      </c>
      <c r="B11" s="10">
        <v>-4.83596</v>
      </c>
      <c r="C11" s="10">
        <v>1.3700300000000001</v>
      </c>
      <c r="D11" s="10">
        <v>2.2540499999999999</v>
      </c>
      <c r="E11" s="10">
        <v>5.9459999999999997</v>
      </c>
      <c r="F11" s="10">
        <v>0.20008999999999999</v>
      </c>
      <c r="G11" s="10">
        <v>-1.21</v>
      </c>
      <c r="H11" s="10">
        <v>-1.35</v>
      </c>
      <c r="I11" s="13">
        <v>2.6640000000000001</v>
      </c>
      <c r="K11" s="3">
        <f t="shared" si="0"/>
        <v>-2.9733333333333336</v>
      </c>
      <c r="L11" s="3">
        <f t="shared" si="1"/>
        <v>-0.55196770938446016</v>
      </c>
    </row>
    <row r="12" spans="1:12" x14ac:dyDescent="0.2">
      <c r="A12" s="10" t="s">
        <v>59</v>
      </c>
      <c r="B12" s="10">
        <v>-0.52107000000000003</v>
      </c>
      <c r="C12" s="10">
        <v>9.2300000000000004E-3</v>
      </c>
      <c r="D12" s="10">
        <v>0.25968000000000002</v>
      </c>
      <c r="E12" s="10">
        <v>-1.302</v>
      </c>
      <c r="F12" s="10">
        <v>-0.13431000000000001</v>
      </c>
      <c r="G12" s="10">
        <v>-0.35</v>
      </c>
      <c r="H12" s="10">
        <v>-0.33</v>
      </c>
      <c r="I12" s="13">
        <v>-0.90100000000000002</v>
      </c>
      <c r="K12" s="3">
        <f t="shared" si="0"/>
        <v>1.7303030303030305</v>
      </c>
      <c r="L12" s="3">
        <f t="shared" si="1"/>
        <v>-0.30798771121351765</v>
      </c>
    </row>
    <row r="13" spans="1:12" s="4" customFormat="1" x14ac:dyDescent="0.2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1.91</v>
      </c>
      <c r="F13" s="4">
        <v>3.6861100000000002</v>
      </c>
      <c r="G13" s="4">
        <v>2.73</v>
      </c>
      <c r="H13" s="4">
        <v>-0.36</v>
      </c>
      <c r="I13" s="7">
        <v>1.992</v>
      </c>
      <c r="J13" s="5"/>
      <c r="K13" s="5">
        <f>I13/H13-1</f>
        <v>-6.5333333333333332</v>
      </c>
      <c r="L13" s="5">
        <f>I13/E13-1</f>
        <v>4.2931937172774992E-2</v>
      </c>
    </row>
    <row r="14" spans="1:12" s="11" customFormat="1" x14ac:dyDescent="0.2">
      <c r="A14" s="11" t="s">
        <v>61</v>
      </c>
      <c r="J14" s="12"/>
      <c r="K14" s="12"/>
      <c r="L14" s="12"/>
    </row>
    <row r="15" spans="1:12" x14ac:dyDescent="0.2">
      <c r="A15" s="10" t="s">
        <v>62</v>
      </c>
      <c r="B15" s="10">
        <v>1.15E-3</v>
      </c>
      <c r="C15" s="10">
        <v>3.0000000000000001E-5</v>
      </c>
      <c r="D15" s="10">
        <v>0</v>
      </c>
      <c r="E15" s="10">
        <v>1.72</v>
      </c>
      <c r="F15" s="10">
        <v>0</v>
      </c>
      <c r="G15" s="10">
        <v>0.02</v>
      </c>
      <c r="H15" s="10">
        <v>0.43</v>
      </c>
      <c r="I15" s="13">
        <v>0.45100000000000001</v>
      </c>
      <c r="K15" s="3">
        <f t="shared" ref="K15:K18" si="2">I15/H15-1</f>
        <v>4.8837209302325713E-2</v>
      </c>
      <c r="L15" s="3">
        <f t="shared" ref="L15:L18" si="3">I15/E15-1</f>
        <v>-0.73779069767441863</v>
      </c>
    </row>
    <row r="16" spans="1:12" x14ac:dyDescent="0.2">
      <c r="A16" s="10" t="s">
        <v>71</v>
      </c>
      <c r="B16" s="10">
        <v>1.15E-3</v>
      </c>
      <c r="C16" s="10">
        <v>3.0000000000000001E-5</v>
      </c>
      <c r="D16" s="10">
        <v>0</v>
      </c>
      <c r="E16" s="10">
        <v>1.72</v>
      </c>
      <c r="F16" s="10">
        <v>0</v>
      </c>
      <c r="G16" s="10">
        <v>0.02</v>
      </c>
      <c r="H16" s="10">
        <v>0.02</v>
      </c>
      <c r="I16" s="13">
        <v>0</v>
      </c>
      <c r="K16" s="3">
        <f t="shared" si="2"/>
        <v>-1</v>
      </c>
      <c r="L16" s="3">
        <f t="shared" si="3"/>
        <v>-1</v>
      </c>
    </row>
    <row r="17" spans="1:12" x14ac:dyDescent="0.2">
      <c r="A17" s="10" t="s">
        <v>63</v>
      </c>
      <c r="B17" s="10">
        <v>0.75741999999999998</v>
      </c>
      <c r="C17" s="10">
        <v>0.32103999999999999</v>
      </c>
      <c r="D17" s="10">
        <v>2.87181</v>
      </c>
      <c r="E17" s="10">
        <v>3.6339999999999999</v>
      </c>
      <c r="F17" s="10">
        <v>0.40576000000000001</v>
      </c>
      <c r="G17" s="10">
        <v>1.53</v>
      </c>
      <c r="H17" s="10">
        <v>3.16</v>
      </c>
      <c r="I17" s="13">
        <v>3.8290000000000002</v>
      </c>
      <c r="K17" s="3">
        <f t="shared" si="2"/>
        <v>0.21170886075949369</v>
      </c>
      <c r="L17" s="3">
        <f t="shared" si="3"/>
        <v>5.3659878921298976E-2</v>
      </c>
    </row>
    <row r="18" spans="1:12" x14ac:dyDescent="0.2">
      <c r="A18" s="10" t="s">
        <v>64</v>
      </c>
      <c r="B18" s="10">
        <v>0.75741999999999998</v>
      </c>
      <c r="C18" s="10">
        <v>0.32103999999999999</v>
      </c>
      <c r="D18" s="10">
        <v>2.87181</v>
      </c>
      <c r="E18" s="10">
        <v>3.6339999999999999</v>
      </c>
      <c r="F18" s="10">
        <v>0.40576000000000001</v>
      </c>
      <c r="G18" s="10">
        <v>1.53</v>
      </c>
      <c r="H18" s="10">
        <v>3.16</v>
      </c>
      <c r="I18" s="13">
        <v>3.8290000000000002</v>
      </c>
      <c r="K18" s="3">
        <f t="shared" si="2"/>
        <v>0.21170886075949369</v>
      </c>
      <c r="L18" s="3">
        <f t="shared" si="3"/>
        <v>5.3659878921298976E-2</v>
      </c>
    </row>
    <row r="19" spans="1:12" s="4" customFormat="1" x14ac:dyDescent="0.2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-1.915</v>
      </c>
      <c r="F19" s="4">
        <v>-0.40576000000000001</v>
      </c>
      <c r="G19" s="4">
        <v>-1.51</v>
      </c>
      <c r="H19" s="4">
        <v>-2.73</v>
      </c>
      <c r="I19" s="7">
        <v>-3.3769999999999998</v>
      </c>
      <c r="J19" s="5"/>
      <c r="K19" s="5">
        <f>I19/H19-1</f>
        <v>0.23699633699633682</v>
      </c>
      <c r="L19" s="5">
        <f>I19/E19-1</f>
        <v>0.76344647519582232</v>
      </c>
    </row>
    <row r="20" spans="1:12" s="11" customFormat="1" x14ac:dyDescent="0.2">
      <c r="A20" s="11" t="s">
        <v>66</v>
      </c>
      <c r="J20" s="12"/>
      <c r="K20" s="12"/>
      <c r="L20" s="12"/>
    </row>
    <row r="21" spans="1:12" x14ac:dyDescent="0.2">
      <c r="A21" s="10" t="s">
        <v>62</v>
      </c>
      <c r="B21" s="10">
        <v>0.77386999999999995</v>
      </c>
      <c r="C21" s="10">
        <v>1.6880299999999999</v>
      </c>
      <c r="D21" s="10">
        <v>7.9430000000000001E-2</v>
      </c>
      <c r="E21" s="10">
        <v>0.316</v>
      </c>
      <c r="F21" s="10">
        <v>0.38113999999999998</v>
      </c>
      <c r="G21" s="10">
        <v>1.76</v>
      </c>
      <c r="H21" s="10">
        <v>4.93</v>
      </c>
      <c r="I21" s="13">
        <v>0.81499999999999995</v>
      </c>
      <c r="K21" s="3">
        <f t="shared" ref="K21:K22" si="4">I21/H21-1</f>
        <v>-0.83468559837728196</v>
      </c>
      <c r="L21" s="3">
        <f t="shared" ref="L21:L22" si="5">I21/E21-1</f>
        <v>1.5791139240506329</v>
      </c>
    </row>
    <row r="22" spans="1:12" x14ac:dyDescent="0.2">
      <c r="A22" s="10" t="s">
        <v>63</v>
      </c>
      <c r="B22" s="10">
        <v>1.2719499999999999</v>
      </c>
      <c r="C22" s="10">
        <v>1.9796499999999999</v>
      </c>
      <c r="D22" s="10">
        <v>-4.8059999999999999E-2</v>
      </c>
      <c r="E22" s="10">
        <v>0</v>
      </c>
      <c r="F22" s="10">
        <v>3.7493599999999998</v>
      </c>
      <c r="G22" s="10">
        <v>1.48</v>
      </c>
      <c r="H22" s="10">
        <v>-1.01</v>
      </c>
      <c r="I22" s="13">
        <v>0</v>
      </c>
      <c r="K22" s="3">
        <f t="shared" si="4"/>
        <v>-1</v>
      </c>
      <c r="L22" s="3" t="e">
        <f t="shared" si="5"/>
        <v>#DIV/0!</v>
      </c>
    </row>
    <row r="23" spans="1:12" s="4" customFormat="1" x14ac:dyDescent="0.2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0.316</v>
      </c>
      <c r="F23" s="4">
        <v>-3.36822</v>
      </c>
      <c r="G23" s="4">
        <v>0.26</v>
      </c>
      <c r="H23" s="4">
        <v>3.92</v>
      </c>
      <c r="I23" s="7">
        <v>0.81499999999999995</v>
      </c>
      <c r="J23" s="5"/>
      <c r="K23" s="5">
        <f>I23/H23-1</f>
        <v>-0.79209183673469385</v>
      </c>
      <c r="L23" s="5">
        <f>I23/E23-1</f>
        <v>1.5791139240506329</v>
      </c>
    </row>
    <row r="24" spans="1:12" s="11" customFormat="1" x14ac:dyDescent="0.2">
      <c r="A24" s="11" t="s">
        <v>120</v>
      </c>
      <c r="J24" s="12"/>
      <c r="K24" s="12"/>
      <c r="L24" s="12"/>
    </row>
    <row r="25" spans="1:12" x14ac:dyDescent="0.2">
      <c r="A25" s="10" t="s">
        <v>68</v>
      </c>
      <c r="B25" s="10">
        <v>0.33717999999999998</v>
      </c>
      <c r="C25" s="10">
        <v>6.0659999999999999E-2</v>
      </c>
      <c r="D25" s="10">
        <v>-0.47071000000000002</v>
      </c>
      <c r="E25" s="10">
        <v>0.311</v>
      </c>
      <c r="F25" s="10">
        <v>-8.7870000000000004E-2</v>
      </c>
      <c r="G25" s="10">
        <v>1.48</v>
      </c>
      <c r="H25" s="10">
        <v>0.83</v>
      </c>
      <c r="I25" s="13">
        <v>-0.57099999999999995</v>
      </c>
      <c r="K25" s="3">
        <f t="shared" ref="K25:K27" si="6">I25/H25-1</f>
        <v>-1.6879518072289157</v>
      </c>
      <c r="L25" s="3">
        <f t="shared" ref="L25:L27" si="7">I25/E25-1</f>
        <v>-2.836012861736334</v>
      </c>
    </row>
    <row r="26" spans="1:12" x14ac:dyDescent="0.2">
      <c r="A26" s="10" t="s">
        <v>69</v>
      </c>
      <c r="B26" s="10">
        <v>0.86524000000000001</v>
      </c>
      <c r="C26" s="10">
        <v>1.20218</v>
      </c>
      <c r="D26" s="10">
        <v>2.4000000000000001E-4</v>
      </c>
      <c r="E26" s="10">
        <v>0.79200000000000004</v>
      </c>
      <c r="F26" s="10">
        <v>0.98677000000000004</v>
      </c>
      <c r="G26" s="10">
        <v>0.9</v>
      </c>
      <c r="H26" s="10">
        <v>2.38</v>
      </c>
      <c r="I26" s="13">
        <v>3.214</v>
      </c>
      <c r="K26" s="3">
        <f t="shared" si="6"/>
        <v>0.35042016806722698</v>
      </c>
      <c r="L26" s="3">
        <f t="shared" si="7"/>
        <v>3.058080808080808</v>
      </c>
    </row>
    <row r="27" spans="1:12" x14ac:dyDescent="0.2">
      <c r="A27" s="10" t="s">
        <v>70</v>
      </c>
      <c r="B27" s="10">
        <v>1.20242</v>
      </c>
      <c r="C27" s="10">
        <v>1.26284</v>
      </c>
      <c r="D27" s="10">
        <v>-0.47047</v>
      </c>
      <c r="E27" s="10">
        <v>0.98699999999999999</v>
      </c>
      <c r="F27" s="10">
        <v>0.89890000000000003</v>
      </c>
      <c r="G27" s="10">
        <v>2.38</v>
      </c>
      <c r="H27" s="10">
        <v>3.21</v>
      </c>
      <c r="I27" s="13">
        <v>2.6429999999999998</v>
      </c>
      <c r="K27" s="3">
        <f t="shared" si="6"/>
        <v>-0.1766355140186916</v>
      </c>
      <c r="L27" s="3">
        <f t="shared" si="7"/>
        <v>1.6778115501519757</v>
      </c>
    </row>
    <row r="28" spans="1:12" x14ac:dyDescent="0.2">
      <c r="J28" s="10"/>
      <c r="K28" s="10"/>
      <c r="L28" s="10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workbookViewId="0"/>
  </sheetViews>
  <sheetFormatPr baseColWidth="10" defaultColWidth="10.7109375" defaultRowHeight="16" x14ac:dyDescent="0.2"/>
  <cols>
    <col min="1" max="1" width="62.28515625" style="10" bestFit="1" customWidth="1"/>
    <col min="2" max="4" width="10.7109375" style="10"/>
    <col min="5" max="5" width="10.7109375" style="13"/>
    <col min="6" max="6" width="10.7109375" style="10"/>
    <col min="7" max="7" width="10.7109375" style="3"/>
    <col min="8" max="16384" width="10.7109375" style="10"/>
  </cols>
  <sheetData>
    <row r="1" spans="1:7" s="4" customFormat="1" x14ac:dyDescent="0.2">
      <c r="A1" s="6" t="s">
        <v>119</v>
      </c>
      <c r="B1" s="37">
        <v>2014</v>
      </c>
      <c r="C1" s="37">
        <v>2015</v>
      </c>
      <c r="D1" s="37">
        <v>2016</v>
      </c>
      <c r="E1" s="37">
        <v>2017</v>
      </c>
      <c r="G1" s="5" t="s">
        <v>77</v>
      </c>
    </row>
    <row r="2" spans="1:7" s="11" customFormat="1" x14ac:dyDescent="0.2">
      <c r="A2" s="11" t="s">
        <v>50</v>
      </c>
      <c r="G2" s="12"/>
    </row>
    <row r="3" spans="1:7" x14ac:dyDescent="0.2">
      <c r="A3" s="10" t="s">
        <v>20</v>
      </c>
      <c r="B3" s="36">
        <v>3.282</v>
      </c>
      <c r="C3" s="36">
        <v>4.1429999999999998</v>
      </c>
      <c r="D3" s="36">
        <v>3.9609999999999999</v>
      </c>
      <c r="E3" s="13">
        <v>7.9359999999999999</v>
      </c>
      <c r="G3" s="3">
        <f>E3/D3-1</f>
        <v>1.0035344609946986</v>
      </c>
    </row>
    <row r="4" spans="1:7" x14ac:dyDescent="0.2">
      <c r="A4" s="10" t="s">
        <v>51</v>
      </c>
      <c r="B4" s="36">
        <v>-1.194</v>
      </c>
      <c r="C4" s="36">
        <v>1.2170000000000001</v>
      </c>
      <c r="D4" s="36">
        <v>2.371</v>
      </c>
      <c r="E4" s="13">
        <v>0.11700000000000001</v>
      </c>
      <c r="G4" s="3">
        <f t="shared" ref="G4:G13" si="0">E4/D4-1</f>
        <v>-0.95065373260227748</v>
      </c>
    </row>
    <row r="5" spans="1:7" x14ac:dyDescent="0.2">
      <c r="A5" s="10" t="s">
        <v>52</v>
      </c>
      <c r="B5" s="36">
        <v>3.3780000000000001</v>
      </c>
      <c r="C5" s="36">
        <v>3.6070000000000002</v>
      </c>
      <c r="D5" s="36">
        <v>4.4530000000000003</v>
      </c>
      <c r="E5" s="13">
        <v>5.0330000000000004</v>
      </c>
      <c r="G5" s="3">
        <f t="shared" si="0"/>
        <v>0.1302492701549518</v>
      </c>
    </row>
    <row r="6" spans="1:7" x14ac:dyDescent="0.2">
      <c r="A6" s="10" t="s">
        <v>53</v>
      </c>
      <c r="B6" s="36">
        <v>-4.3999999999999997E-2</v>
      </c>
      <c r="C6" s="36">
        <v>8.9999999999999993E-3</v>
      </c>
      <c r="D6" s="36">
        <v>1.202</v>
      </c>
      <c r="E6" s="13">
        <v>-0.53900000000000003</v>
      </c>
      <c r="G6" s="3">
        <f t="shared" si="0"/>
        <v>-1.4484193011647255</v>
      </c>
    </row>
    <row r="7" spans="1:7" x14ac:dyDescent="0.2">
      <c r="A7" s="10" t="s">
        <v>54</v>
      </c>
      <c r="B7" s="36">
        <v>0.66500000000000004</v>
      </c>
      <c r="C7" s="36">
        <v>0.61</v>
      </c>
      <c r="D7" s="36">
        <v>0.61899999999999999</v>
      </c>
      <c r="E7" s="13">
        <v>0.72499999999999998</v>
      </c>
      <c r="G7" s="3">
        <f t="shared" si="0"/>
        <v>0.17124394184168001</v>
      </c>
    </row>
    <row r="8" spans="1:7" x14ac:dyDescent="0.2">
      <c r="A8" s="10" t="s">
        <v>111</v>
      </c>
      <c r="B8" s="36">
        <v>0.10100000000000001</v>
      </c>
      <c r="C8" s="36">
        <v>-0.111</v>
      </c>
      <c r="D8" s="36">
        <v>-4.5999999999999999E-2</v>
      </c>
      <c r="E8" s="13">
        <v>-4.2000000000000003E-2</v>
      </c>
      <c r="G8" s="3">
        <f t="shared" si="0"/>
        <v>-8.6956521739130377E-2</v>
      </c>
    </row>
    <row r="9" spans="1:7" x14ac:dyDescent="0.2">
      <c r="A9" s="10" t="s">
        <v>55</v>
      </c>
      <c r="B9" s="36">
        <v>-0.71599999999999997</v>
      </c>
      <c r="C9" s="36">
        <v>-0.26200000000000001</v>
      </c>
      <c r="D9" s="36">
        <v>0.36799999999999999</v>
      </c>
      <c r="E9" s="13">
        <v>3.86</v>
      </c>
      <c r="G9" s="3">
        <f t="shared" si="0"/>
        <v>9.4891304347826093</v>
      </c>
    </row>
    <row r="10" spans="1:7" x14ac:dyDescent="0.2">
      <c r="A10" s="10" t="s">
        <v>56</v>
      </c>
      <c r="B10" s="36">
        <v>-1.0269999999999999</v>
      </c>
      <c r="C10" s="36">
        <v>3.8330000000000002</v>
      </c>
      <c r="D10" s="36">
        <v>-5.3</v>
      </c>
      <c r="E10" s="13">
        <v>-3.4369999999999998</v>
      </c>
      <c r="G10" s="3">
        <f t="shared" si="0"/>
        <v>-0.3515094339622642</v>
      </c>
    </row>
    <row r="11" spans="1:7" s="1" customFormat="1" x14ac:dyDescent="0.2">
      <c r="A11" s="1" t="s">
        <v>57</v>
      </c>
      <c r="B11" s="33">
        <v>-2.661</v>
      </c>
      <c r="C11" s="33">
        <v>-1.4490000000000001</v>
      </c>
      <c r="D11" s="33">
        <v>-2.0350000000000001</v>
      </c>
      <c r="E11" s="8">
        <v>-4.0199999999999996</v>
      </c>
      <c r="G11" s="3">
        <f t="shared" si="0"/>
        <v>0.97542997542997512</v>
      </c>
    </row>
    <row r="12" spans="1:7" s="1" customFormat="1" x14ac:dyDescent="0.2">
      <c r="A12" s="1" t="s">
        <v>58</v>
      </c>
      <c r="B12" s="33">
        <v>-0.78900000000000003</v>
      </c>
      <c r="C12" s="33">
        <v>-3.234</v>
      </c>
      <c r="D12" s="33">
        <v>4.734</v>
      </c>
      <c r="E12" s="8">
        <v>0.30599999999999999</v>
      </c>
      <c r="G12" s="3">
        <f t="shared" si="0"/>
        <v>-0.93536121673003803</v>
      </c>
    </row>
    <row r="13" spans="1:7" x14ac:dyDescent="0.2">
      <c r="A13" s="10" t="s">
        <v>59</v>
      </c>
      <c r="B13" s="36">
        <v>0</v>
      </c>
      <c r="C13" s="36">
        <v>-1.724</v>
      </c>
      <c r="D13" s="36">
        <v>-1.554</v>
      </c>
      <c r="E13" s="13">
        <v>-1.714</v>
      </c>
      <c r="G13" s="3">
        <f t="shared" si="0"/>
        <v>0.10296010296010283</v>
      </c>
    </row>
    <row r="14" spans="1:7" s="4" customFormat="1" x14ac:dyDescent="0.2">
      <c r="A14" s="4" t="s">
        <v>60</v>
      </c>
      <c r="B14" s="32">
        <v>2.0880000000000001</v>
      </c>
      <c r="C14" s="32">
        <v>5.36</v>
      </c>
      <c r="D14" s="32">
        <v>6.3310000000000004</v>
      </c>
      <c r="E14" s="7">
        <v>8.0530000000000008</v>
      </c>
      <c r="G14" s="5">
        <f>E14/D14-1</f>
        <v>0.27199494550623915</v>
      </c>
    </row>
    <row r="15" spans="1:7" s="11" customFormat="1" x14ac:dyDescent="0.2">
      <c r="A15" s="11" t="s">
        <v>61</v>
      </c>
      <c r="G15" s="12"/>
    </row>
    <row r="16" spans="1:7" s="1" customFormat="1" x14ac:dyDescent="0.2">
      <c r="A16" s="1" t="s">
        <v>62</v>
      </c>
      <c r="B16" s="33">
        <v>1.056</v>
      </c>
      <c r="C16" s="33">
        <v>9.8000000000000004E-2</v>
      </c>
      <c r="D16" s="33">
        <v>1.7210000000000001</v>
      </c>
      <c r="E16" s="8">
        <v>0.89800000000000002</v>
      </c>
      <c r="G16" s="3">
        <f t="shared" ref="G16:G19" si="1">E16/D16-1</f>
        <v>-0.47821034282393959</v>
      </c>
    </row>
    <row r="17" spans="1:7" s="1" customFormat="1" x14ac:dyDescent="0.2">
      <c r="A17" s="1" t="s">
        <v>71</v>
      </c>
      <c r="B17" s="33">
        <v>1.0529999999999999</v>
      </c>
      <c r="C17" s="33">
        <v>9.8000000000000004E-2</v>
      </c>
      <c r="D17" s="33">
        <v>1.7210000000000001</v>
      </c>
      <c r="E17" s="8">
        <v>3.2000000000000001E-2</v>
      </c>
      <c r="G17" s="3">
        <f t="shared" si="1"/>
        <v>-0.98140615920976182</v>
      </c>
    </row>
    <row r="18" spans="1:7" x14ac:dyDescent="0.2">
      <c r="A18" s="10" t="s">
        <v>63</v>
      </c>
      <c r="B18" s="36">
        <v>3.0760000000000001</v>
      </c>
      <c r="C18" s="36">
        <v>10.537000000000001</v>
      </c>
      <c r="D18" s="36">
        <v>7.585</v>
      </c>
      <c r="E18" s="13">
        <v>8.9220000000000006</v>
      </c>
      <c r="G18" s="3">
        <f t="shared" si="1"/>
        <v>0.17626895187870817</v>
      </c>
    </row>
    <row r="19" spans="1:7" x14ac:dyDescent="0.2">
      <c r="A19" s="10" t="s">
        <v>64</v>
      </c>
      <c r="B19" s="36">
        <v>3.0760000000000001</v>
      </c>
      <c r="C19" s="36">
        <v>10.537000000000001</v>
      </c>
      <c r="D19" s="36">
        <v>7.585</v>
      </c>
      <c r="E19" s="13">
        <v>8.9220000000000006</v>
      </c>
      <c r="G19" s="3">
        <f t="shared" si="1"/>
        <v>0.17626895187870817</v>
      </c>
    </row>
    <row r="20" spans="1:7" s="4" customFormat="1" x14ac:dyDescent="0.2">
      <c r="A20" s="4" t="s">
        <v>65</v>
      </c>
      <c r="B20" s="32">
        <v>-2.02</v>
      </c>
      <c r="C20" s="32">
        <v>-10.439</v>
      </c>
      <c r="D20" s="32">
        <v>-5.8639999999999999</v>
      </c>
      <c r="E20" s="7">
        <v>-8.0239999999999991</v>
      </c>
      <c r="G20" s="5">
        <f>E20/D20-1</f>
        <v>0.36834924965893578</v>
      </c>
    </row>
    <row r="21" spans="1:7" s="11" customFormat="1" x14ac:dyDescent="0.2">
      <c r="A21" s="11" t="s">
        <v>66</v>
      </c>
      <c r="G21" s="12"/>
    </row>
    <row r="22" spans="1:7" x14ac:dyDescent="0.2">
      <c r="A22" s="10" t="s">
        <v>62</v>
      </c>
      <c r="B22" s="36">
        <v>1.472</v>
      </c>
      <c r="C22" s="36">
        <v>7.9329999999999998</v>
      </c>
      <c r="D22" s="36">
        <v>3.5779999999999998</v>
      </c>
      <c r="E22" s="13">
        <v>7.8330000000000002</v>
      </c>
      <c r="G22" s="3">
        <f t="shared" ref="G22:G26" si="2">E22/D22-1</f>
        <v>1.1892118501956404</v>
      </c>
    </row>
    <row r="23" spans="1:7" x14ac:dyDescent="0.2">
      <c r="A23" s="10" t="s">
        <v>63</v>
      </c>
      <c r="B23" s="36">
        <v>3.6419999999999999</v>
      </c>
      <c r="C23" s="36">
        <v>3.6709999999999998</v>
      </c>
      <c r="D23" s="36">
        <v>3.9239999999999999</v>
      </c>
      <c r="E23" s="13">
        <v>8.0259999999999998</v>
      </c>
      <c r="G23" s="3">
        <f t="shared" si="2"/>
        <v>1.0453618756371048</v>
      </c>
    </row>
    <row r="24" spans="1:7" x14ac:dyDescent="0.2">
      <c r="A24" s="10" t="s">
        <v>112</v>
      </c>
      <c r="B24" s="36">
        <v>2.2890000000000001</v>
      </c>
      <c r="C24" s="36">
        <v>1.669</v>
      </c>
      <c r="D24" s="36">
        <v>1.87</v>
      </c>
      <c r="E24" s="13">
        <v>4.5439999999999996</v>
      </c>
      <c r="G24" s="3">
        <f t="shared" si="2"/>
        <v>1.4299465240641709</v>
      </c>
    </row>
    <row r="25" spans="1:7" x14ac:dyDescent="0.2">
      <c r="A25" s="10" t="s">
        <v>113</v>
      </c>
      <c r="B25" s="36">
        <v>0.68</v>
      </c>
      <c r="C25" s="36">
        <v>1.37</v>
      </c>
      <c r="D25" s="36">
        <v>1.397</v>
      </c>
      <c r="E25" s="13">
        <v>1.7490000000000001</v>
      </c>
      <c r="G25" s="3">
        <f t="shared" si="2"/>
        <v>0.25196850393700787</v>
      </c>
    </row>
    <row r="26" spans="1:7" x14ac:dyDescent="0.2">
      <c r="A26" s="10" t="s">
        <v>114</v>
      </c>
      <c r="B26" s="36">
        <v>0.67400000000000004</v>
      </c>
      <c r="C26" s="36">
        <v>0.63100000000000001</v>
      </c>
      <c r="D26" s="36">
        <v>0.65600000000000003</v>
      </c>
      <c r="E26" s="13">
        <v>0.72499999999999998</v>
      </c>
      <c r="G26" s="3">
        <f t="shared" si="2"/>
        <v>0.10518292682926811</v>
      </c>
    </row>
    <row r="27" spans="1:7" s="4" customFormat="1" x14ac:dyDescent="0.2">
      <c r="A27" s="4" t="s">
        <v>67</v>
      </c>
      <c r="B27" s="32">
        <v>-2.17</v>
      </c>
      <c r="C27" s="32">
        <v>4.2629999999999999</v>
      </c>
      <c r="D27" s="32">
        <v>-0.34599999999999997</v>
      </c>
      <c r="E27" s="7">
        <v>1.627</v>
      </c>
      <c r="G27" s="5">
        <f>E27/D27-1</f>
        <v>-5.702312138728324</v>
      </c>
    </row>
    <row r="28" spans="1:7" s="11" customFormat="1" x14ac:dyDescent="0.2">
      <c r="A28" s="11" t="s">
        <v>120</v>
      </c>
      <c r="G28" s="12"/>
    </row>
    <row r="29" spans="1:7" x14ac:dyDescent="0.2">
      <c r="A29" s="10" t="s">
        <v>68</v>
      </c>
      <c r="B29" s="36">
        <v>-2.1030000000000002</v>
      </c>
      <c r="C29" s="36">
        <v>-0.81599999999999995</v>
      </c>
      <c r="D29" s="36">
        <v>0.122</v>
      </c>
      <c r="E29" s="13">
        <v>1.6559999999999999</v>
      </c>
      <c r="G29" s="3">
        <f t="shared" ref="G29:G31" si="3">E29/D29-1</f>
        <v>12.573770491803279</v>
      </c>
    </row>
    <row r="30" spans="1:7" x14ac:dyDescent="0.2">
      <c r="A30" s="10" t="s">
        <v>69</v>
      </c>
      <c r="B30" s="36">
        <v>3.7850000000000001</v>
      </c>
      <c r="C30" s="36">
        <v>1.6819999999999999</v>
      </c>
      <c r="D30" s="36">
        <v>0.86499999999999999</v>
      </c>
      <c r="E30" s="13">
        <v>0.98699999999999999</v>
      </c>
      <c r="G30" s="3">
        <f t="shared" si="3"/>
        <v>0.14104046242774571</v>
      </c>
    </row>
    <row r="31" spans="1:7" x14ac:dyDescent="0.2">
      <c r="A31" s="10" t="s">
        <v>70</v>
      </c>
      <c r="B31" s="36">
        <v>1.6819999999999999</v>
      </c>
      <c r="C31" s="36">
        <v>0.86499999999999999</v>
      </c>
      <c r="D31" s="36">
        <v>0.98699999999999999</v>
      </c>
      <c r="E31" s="13">
        <v>2.6429999999999998</v>
      </c>
      <c r="G31" s="3">
        <f t="shared" si="3"/>
        <v>1.6778115501519757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"/>
  <sheetViews>
    <sheetView workbookViewId="0"/>
  </sheetViews>
  <sheetFormatPr baseColWidth="10" defaultColWidth="10.7109375" defaultRowHeight="16" x14ac:dyDescent="0.2"/>
  <cols>
    <col min="1" max="1" width="56.7109375" style="1" bestFit="1" customWidth="1"/>
    <col min="2" max="8" width="10.7109375" style="1"/>
    <col min="9" max="9" width="10.7109375" style="8"/>
    <col min="10" max="11" width="10.7109375" style="3"/>
    <col min="12" max="13" width="10.7109375" style="1"/>
    <col min="14" max="14" width="10.7109375" style="8" customWidth="1"/>
    <col min="15" max="18" width="10.7109375" style="1"/>
    <col min="19" max="19" width="10.7109375" style="8"/>
    <col min="20" max="16384" width="10.7109375" style="1"/>
  </cols>
  <sheetData>
    <row r="1" spans="1:21" s="4" customFormat="1" x14ac:dyDescent="0.2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4" t="s">
        <v>154</v>
      </c>
      <c r="I1" s="7" t="s">
        <v>160</v>
      </c>
      <c r="J1" s="5" t="s">
        <v>78</v>
      </c>
      <c r="K1" s="5" t="s">
        <v>77</v>
      </c>
      <c r="M1" s="4" t="s">
        <v>153</v>
      </c>
      <c r="N1" s="7" t="s">
        <v>152</v>
      </c>
      <c r="P1" s="4" t="s">
        <v>77</v>
      </c>
      <c r="R1" s="4" t="s">
        <v>157</v>
      </c>
      <c r="S1" s="7" t="s">
        <v>158</v>
      </c>
      <c r="U1" s="4" t="s">
        <v>77</v>
      </c>
    </row>
    <row r="2" spans="1:21" x14ac:dyDescent="0.2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27">
        <f>1151.9/1000</f>
        <v>1.1519000000000001</v>
      </c>
      <c r="J2" s="3">
        <f>H2/G2-1</f>
        <v>0.32449999999999979</v>
      </c>
      <c r="K2" s="14">
        <f>H2/D2-1</f>
        <v>12.278195488721803</v>
      </c>
      <c r="L2" s="14"/>
      <c r="M2" s="1">
        <f>SUM(B2:C2)</f>
        <v>0.13206000000000001</v>
      </c>
      <c r="N2" s="27">
        <f>SUM(F2:G2)</f>
        <v>0.57580000000000009</v>
      </c>
      <c r="O2" s="3"/>
      <c r="P2" s="3">
        <f>N2/M2-1</f>
        <v>3.3601393306073</v>
      </c>
      <c r="R2" s="1">
        <f>SUM(B2:D2)</f>
        <v>0.17196</v>
      </c>
      <c r="S2" s="8">
        <f>SUM(F2:H2)</f>
        <v>1.1055999999999999</v>
      </c>
      <c r="U2" s="3">
        <f>S2/R2-1</f>
        <v>5.4294021865550119</v>
      </c>
    </row>
    <row r="3" spans="1:21" x14ac:dyDescent="0.2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27">
        <f>500.28/1000</f>
        <v>0.50027999999999995</v>
      </c>
      <c r="J3" s="3">
        <f t="shared" ref="J3:J7" si="0">H3/G3-1</f>
        <v>4.3671428571428565</v>
      </c>
      <c r="K3" s="14">
        <f t="shared" ref="K3:K7" si="1">H3/D3-1</f>
        <v>-0.13508909249965473</v>
      </c>
      <c r="L3" s="3"/>
      <c r="M3" s="1">
        <f t="shared" ref="M3:M7" si="2">SUM(B3:C3)</f>
        <v>0.19042000000000001</v>
      </c>
      <c r="N3" s="27">
        <f t="shared" ref="N3:N7" si="3">SUM(F3:G3)</f>
        <v>0.13840000000000002</v>
      </c>
      <c r="O3" s="3"/>
      <c r="P3" s="3">
        <f t="shared" ref="P3:P7" si="4">N3/M3-1</f>
        <v>-0.27318558974897589</v>
      </c>
      <c r="R3" s="1">
        <f t="shared" ref="R3:R6" si="5">SUM(B3:D3)</f>
        <v>0.62480000000000002</v>
      </c>
      <c r="S3" s="8">
        <f t="shared" ref="S3:S6" si="6">SUM(F3:H3)</f>
        <v>0.5141</v>
      </c>
      <c r="U3" s="3">
        <f t="shared" ref="U3:U7" si="7">S3/R3-1</f>
        <v>-0.17717669654289381</v>
      </c>
    </row>
    <row r="4" spans="1:21" x14ac:dyDescent="0.2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27">
        <f>4511.24/1000</f>
        <v>4.5112399999999999</v>
      </c>
      <c r="J4" s="3">
        <f t="shared" si="0"/>
        <v>13.536666666666669</v>
      </c>
      <c r="K4" s="14">
        <f t="shared" si="1"/>
        <v>-0.50191023876556884</v>
      </c>
      <c r="L4" s="3"/>
      <c r="M4" s="1">
        <f t="shared" si="2"/>
        <v>0.47994999999999999</v>
      </c>
      <c r="N4" s="27">
        <f t="shared" si="3"/>
        <v>0.1195</v>
      </c>
      <c r="O4" s="3"/>
      <c r="P4" s="3">
        <f t="shared" si="4"/>
        <v>-0.75101573080529227</v>
      </c>
      <c r="R4" s="1">
        <f t="shared" si="5"/>
        <v>2.2310400000000001</v>
      </c>
      <c r="S4" s="8">
        <f t="shared" si="6"/>
        <v>0.99170000000000003</v>
      </c>
      <c r="U4" s="3">
        <f t="shared" si="7"/>
        <v>-0.55549878083763626</v>
      </c>
    </row>
    <row r="5" spans="1:21" x14ac:dyDescent="0.2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27">
        <f>1524.18/1000</f>
        <v>1.5241800000000001</v>
      </c>
      <c r="J5" s="3">
        <f t="shared" si="0"/>
        <v>0.7198</v>
      </c>
      <c r="K5" s="14">
        <f t="shared" si="1"/>
        <v>1.2586350304250753</v>
      </c>
      <c r="L5" s="3"/>
      <c r="M5" s="1">
        <f t="shared" si="2"/>
        <v>1.00705</v>
      </c>
      <c r="N5" s="27">
        <f t="shared" si="3"/>
        <v>0.87619999999999998</v>
      </c>
      <c r="O5" s="3"/>
      <c r="P5" s="3">
        <f t="shared" si="4"/>
        <v>-0.12993396554292247</v>
      </c>
      <c r="R5" s="1">
        <f t="shared" si="5"/>
        <v>1.46391</v>
      </c>
      <c r="S5" s="8">
        <f t="shared" si="6"/>
        <v>1.90808</v>
      </c>
      <c r="U5" s="3">
        <f t="shared" si="7"/>
        <v>0.30341346121004698</v>
      </c>
    </row>
    <row r="6" spans="1:21" x14ac:dyDescent="0.2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27">
        <f>313.17/1000</f>
        <v>0.31317</v>
      </c>
      <c r="J6" s="3">
        <f t="shared" si="0"/>
        <v>0.75259999999999994</v>
      </c>
      <c r="K6" s="14">
        <f t="shared" si="1"/>
        <v>3.7341977309562404</v>
      </c>
      <c r="L6" s="3"/>
      <c r="M6" s="1">
        <f t="shared" si="2"/>
        <v>0.12426999999999999</v>
      </c>
      <c r="N6" s="27">
        <f t="shared" si="3"/>
        <v>0.13866000000000001</v>
      </c>
      <c r="O6" s="3"/>
      <c r="P6" s="3">
        <f t="shared" si="4"/>
        <v>0.11579625010058758</v>
      </c>
      <c r="R6" s="1">
        <f t="shared" si="5"/>
        <v>0.16128999999999999</v>
      </c>
      <c r="S6" s="8">
        <f t="shared" si="6"/>
        <v>0.31391999999999998</v>
      </c>
      <c r="U6" s="3">
        <f t="shared" si="7"/>
        <v>0.9463078926157853</v>
      </c>
    </row>
    <row r="7" spans="1:21" s="4" customFormat="1" x14ac:dyDescent="0.2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7">
        <f>SUM(I2:I6)</f>
        <v>8.000770000000001</v>
      </c>
      <c r="J7" s="5">
        <f t="shared" si="0"/>
        <v>1.4266991869918701</v>
      </c>
      <c r="K7" s="5">
        <f t="shared" si="1"/>
        <v>9.7670313505562323E-2</v>
      </c>
      <c r="L7" s="5"/>
      <c r="M7" s="4">
        <f t="shared" si="2"/>
        <v>1.9337500000000003</v>
      </c>
      <c r="N7" s="7">
        <f t="shared" si="3"/>
        <v>1.84856</v>
      </c>
      <c r="O7" s="5"/>
      <c r="P7" s="5">
        <f t="shared" si="4"/>
        <v>-4.4054298642534073E-2</v>
      </c>
      <c r="R7" s="4">
        <f t="shared" ref="R7" si="9">SUM(B7:D7)</f>
        <v>4.6530000000000005</v>
      </c>
      <c r="S7" s="7">
        <f t="shared" ref="S7" si="10">SUM(F7:H7)</f>
        <v>4.8334000000000001</v>
      </c>
      <c r="U7" s="5">
        <f t="shared" si="7"/>
        <v>3.8770685579196051E-2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"/>
  <sheetViews>
    <sheetView zoomScalePageLayoutView="120" workbookViewId="0"/>
  </sheetViews>
  <sheetFormatPr baseColWidth="10" defaultColWidth="10.7109375" defaultRowHeight="16" x14ac:dyDescent="0.2"/>
  <cols>
    <col min="1" max="1" width="34.7109375" style="17" bestFit="1" customWidth="1"/>
    <col min="2" max="16" width="7" style="17" bestFit="1" customWidth="1"/>
    <col min="17" max="17" width="7" style="19" customWidth="1"/>
    <col min="18" max="16384" width="10.7109375" style="17"/>
  </cols>
  <sheetData>
    <row r="1" spans="1:20" s="16" customFormat="1" x14ac:dyDescent="0.2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6" t="s">
        <v>154</v>
      </c>
      <c r="Q1" s="18" t="s">
        <v>160</v>
      </c>
      <c r="S1" s="5" t="s">
        <v>78</v>
      </c>
      <c r="T1" s="5" t="s">
        <v>77</v>
      </c>
    </row>
    <row r="2" spans="1:20" s="11" customFormat="1" x14ac:dyDescent="0.2">
      <c r="A2" s="11" t="s">
        <v>4</v>
      </c>
      <c r="G2" s="12"/>
    </row>
    <row r="3" spans="1:20" x14ac:dyDescent="0.2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9">
        <v>576</v>
      </c>
      <c r="S3" s="14">
        <f>Q3/P3-1</f>
        <v>3.7837837837837895E-2</v>
      </c>
      <c r="T3" s="14">
        <f>Q3/M3-1</f>
        <v>9.2979127134724893E-2</v>
      </c>
    </row>
    <row r="4" spans="1:20" s="11" customFormat="1" x14ac:dyDescent="0.2">
      <c r="A4" s="11" t="s">
        <v>126</v>
      </c>
      <c r="G4" s="12"/>
    </row>
    <row r="5" spans="1:20" s="29" customFormat="1" x14ac:dyDescent="0.2">
      <c r="A5" s="28" t="s">
        <v>5</v>
      </c>
      <c r="B5" s="29">
        <v>0.38</v>
      </c>
      <c r="C5" s="29">
        <v>0.4</v>
      </c>
      <c r="D5" s="29">
        <v>0.39</v>
      </c>
      <c r="E5" s="29">
        <v>0.41</v>
      </c>
      <c r="F5" s="29">
        <v>0.42</v>
      </c>
      <c r="G5" s="29">
        <v>0.42</v>
      </c>
      <c r="H5" s="29">
        <v>0.41</v>
      </c>
      <c r="I5" s="29">
        <v>0.44</v>
      </c>
      <c r="J5" s="29">
        <v>0.44</v>
      </c>
      <c r="K5" s="29">
        <v>0.44</v>
      </c>
      <c r="L5" s="29">
        <v>0.43</v>
      </c>
      <c r="M5" s="29">
        <v>0.45</v>
      </c>
      <c r="N5" s="29">
        <v>0.45</v>
      </c>
      <c r="O5" s="29">
        <v>0.46</v>
      </c>
      <c r="P5" s="29">
        <v>0.47</v>
      </c>
      <c r="Q5" s="30">
        <v>0.49</v>
      </c>
      <c r="S5" s="29">
        <f>Q5-P5</f>
        <v>2.0000000000000018E-2</v>
      </c>
      <c r="T5" s="29">
        <f>Q5-M5</f>
        <v>3.999999999999998E-2</v>
      </c>
    </row>
    <row r="6" spans="1:20" s="29" customFormat="1" x14ac:dyDescent="0.2">
      <c r="A6" s="28" t="s">
        <v>6</v>
      </c>
      <c r="B6" s="29">
        <v>0.33</v>
      </c>
      <c r="C6" s="29">
        <v>0.32</v>
      </c>
      <c r="D6" s="29">
        <v>0.33</v>
      </c>
      <c r="E6" s="29">
        <v>0.33</v>
      </c>
      <c r="F6" s="29">
        <v>0.34</v>
      </c>
      <c r="G6" s="29">
        <v>0.34</v>
      </c>
      <c r="H6" s="29">
        <v>0.36</v>
      </c>
      <c r="I6" s="29">
        <v>0.34</v>
      </c>
      <c r="J6" s="29">
        <v>0.36</v>
      </c>
      <c r="K6" s="29">
        <v>0.36</v>
      </c>
      <c r="L6" s="29">
        <v>0.35</v>
      </c>
      <c r="M6" s="29">
        <v>0.35</v>
      </c>
      <c r="N6" s="29">
        <v>0.35</v>
      </c>
      <c r="O6" s="29">
        <v>0.35</v>
      </c>
      <c r="P6" s="29">
        <v>0.34</v>
      </c>
      <c r="Q6" s="30">
        <v>0.33</v>
      </c>
      <c r="S6" s="29">
        <f t="shared" ref="S6:S8" si="0">Q6-P6</f>
        <v>-1.0000000000000009E-2</v>
      </c>
      <c r="T6" s="29">
        <f t="shared" ref="T6:T8" si="1">Q6-M6</f>
        <v>-1.9999999999999962E-2</v>
      </c>
    </row>
    <row r="7" spans="1:20" s="29" customFormat="1" x14ac:dyDescent="0.2">
      <c r="A7" s="28" t="s">
        <v>7</v>
      </c>
      <c r="B7" s="29">
        <v>0.24</v>
      </c>
      <c r="C7" s="29">
        <v>0.23</v>
      </c>
      <c r="D7" s="29">
        <v>0.24</v>
      </c>
      <c r="E7" s="29">
        <v>0.22</v>
      </c>
      <c r="F7" s="29">
        <v>0.2</v>
      </c>
      <c r="G7" s="29">
        <v>0.2</v>
      </c>
      <c r="H7" s="29">
        <v>0.19</v>
      </c>
      <c r="I7" s="29">
        <v>0.18</v>
      </c>
      <c r="J7" s="29">
        <v>0.16</v>
      </c>
      <c r="K7" s="29">
        <v>0.16</v>
      </c>
      <c r="L7" s="29">
        <v>0.17</v>
      </c>
      <c r="M7" s="29">
        <v>0.16</v>
      </c>
      <c r="N7" s="29">
        <v>0.16</v>
      </c>
      <c r="O7" s="29">
        <v>0.15</v>
      </c>
      <c r="P7" s="29">
        <v>0.15</v>
      </c>
      <c r="Q7" s="30">
        <v>0.13</v>
      </c>
      <c r="S7" s="29">
        <f t="shared" si="0"/>
        <v>-1.999999999999999E-2</v>
      </c>
      <c r="T7" s="29">
        <f t="shared" si="1"/>
        <v>-0.03</v>
      </c>
    </row>
    <row r="8" spans="1:20" s="29" customFormat="1" x14ac:dyDescent="0.2">
      <c r="A8" s="31" t="s">
        <v>8</v>
      </c>
      <c r="B8" s="29">
        <v>0.05</v>
      </c>
      <c r="C8" s="29">
        <v>0.05</v>
      </c>
      <c r="D8" s="29">
        <v>0.04</v>
      </c>
      <c r="E8" s="29">
        <v>0.04</v>
      </c>
      <c r="F8" s="29">
        <v>0.04</v>
      </c>
      <c r="G8" s="29">
        <v>0.04</v>
      </c>
      <c r="H8" s="29">
        <v>0.04</v>
      </c>
      <c r="I8" s="29">
        <v>0.04</v>
      </c>
      <c r="J8" s="29">
        <v>0.04</v>
      </c>
      <c r="K8" s="29">
        <v>0.04</v>
      </c>
      <c r="L8" s="29">
        <v>0.05</v>
      </c>
      <c r="M8" s="29">
        <v>0.04</v>
      </c>
      <c r="N8" s="29">
        <v>0.04</v>
      </c>
      <c r="O8" s="29">
        <v>0.04</v>
      </c>
      <c r="P8" s="29">
        <v>0.04</v>
      </c>
      <c r="Q8" s="30">
        <v>0.05</v>
      </c>
      <c r="S8" s="29">
        <f t="shared" si="0"/>
        <v>1.0000000000000002E-2</v>
      </c>
      <c r="T8" s="29">
        <f t="shared" si="1"/>
        <v>1.0000000000000002E-2</v>
      </c>
    </row>
    <row r="9" spans="1:20" s="11" customFormat="1" x14ac:dyDescent="0.2">
      <c r="A9" s="11" t="s">
        <v>127</v>
      </c>
      <c r="G9" s="12"/>
    </row>
    <row r="10" spans="1:20" s="29" customFormat="1" x14ac:dyDescent="0.2">
      <c r="A10" s="28" t="s">
        <v>9</v>
      </c>
      <c r="B10" s="29">
        <v>0.44</v>
      </c>
      <c r="C10" s="29">
        <v>0.45</v>
      </c>
      <c r="D10" s="29">
        <v>0.44</v>
      </c>
      <c r="E10" s="29">
        <v>0.43</v>
      </c>
      <c r="F10" s="29">
        <v>0.43</v>
      </c>
      <c r="G10" s="29">
        <v>0.44</v>
      </c>
      <c r="H10" s="29">
        <v>0.43</v>
      </c>
      <c r="I10" s="29">
        <v>0.43</v>
      </c>
      <c r="J10" s="29">
        <v>0.42</v>
      </c>
      <c r="K10" s="29">
        <v>0.42</v>
      </c>
      <c r="L10" s="29">
        <v>0.39</v>
      </c>
      <c r="M10" s="29">
        <v>0.42</v>
      </c>
      <c r="N10" s="29">
        <v>0.41</v>
      </c>
      <c r="O10" s="29">
        <v>0.41</v>
      </c>
      <c r="P10" s="29">
        <v>0.42</v>
      </c>
      <c r="Q10" s="30">
        <v>0.41</v>
      </c>
      <c r="S10" s="29">
        <f t="shared" ref="S10:S11" si="2">Q10-P10</f>
        <v>-1.0000000000000009E-2</v>
      </c>
      <c r="T10" s="29">
        <f t="shared" ref="T10:T11" si="3">Q10-M10</f>
        <v>-1.0000000000000009E-2</v>
      </c>
    </row>
    <row r="11" spans="1:20" s="29" customFormat="1" x14ac:dyDescent="0.2">
      <c r="A11" s="28" t="s">
        <v>10</v>
      </c>
      <c r="B11" s="29">
        <v>0.56000000000000005</v>
      </c>
      <c r="C11" s="29">
        <v>0.55000000000000004</v>
      </c>
      <c r="D11" s="29">
        <v>0.56000000000000005</v>
      </c>
      <c r="E11" s="29">
        <v>0.56999999999999995</v>
      </c>
      <c r="F11" s="29">
        <v>0.56999999999999995</v>
      </c>
      <c r="G11" s="29">
        <v>0.56000000000000005</v>
      </c>
      <c r="H11" s="29">
        <v>0.56999999999999995</v>
      </c>
      <c r="I11" s="29">
        <v>0.56999999999999995</v>
      </c>
      <c r="J11" s="29">
        <v>0.57999999999999996</v>
      </c>
      <c r="K11" s="29">
        <v>0.57999999999999996</v>
      </c>
      <c r="L11" s="29">
        <v>0.61</v>
      </c>
      <c r="M11" s="29">
        <v>0.57999999999999996</v>
      </c>
      <c r="N11" s="29">
        <v>0.59</v>
      </c>
      <c r="O11" s="29">
        <v>0.59</v>
      </c>
      <c r="P11" s="29">
        <v>0.57999999999999996</v>
      </c>
      <c r="Q11" s="30">
        <v>0.59</v>
      </c>
      <c r="S11" s="29">
        <f t="shared" si="2"/>
        <v>1.0000000000000009E-2</v>
      </c>
      <c r="T11" s="29">
        <f t="shared" si="3"/>
        <v>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baseColWidth="10" defaultColWidth="10.7109375" defaultRowHeight="16" x14ac:dyDescent="0.2"/>
  <cols>
    <col min="1" max="1" width="32" bestFit="1" customWidth="1"/>
    <col min="2" max="2" width="16.42578125" style="20" bestFit="1" customWidth="1"/>
    <col min="3" max="3" width="24.7109375" style="3" bestFit="1" customWidth="1"/>
  </cols>
  <sheetData>
    <row r="1" spans="1:3" s="21" customFormat="1" x14ac:dyDescent="0.2">
      <c r="A1" s="23" t="s">
        <v>161</v>
      </c>
      <c r="B1" s="22" t="s">
        <v>131</v>
      </c>
      <c r="C1" s="5" t="s">
        <v>132</v>
      </c>
    </row>
    <row r="2" spans="1:3" x14ac:dyDescent="0.2">
      <c r="A2" t="s">
        <v>0</v>
      </c>
      <c r="B2" s="20">
        <v>2670610</v>
      </c>
      <c r="C2" s="3">
        <f>B2/B$6</f>
        <v>0.37099173863697926</v>
      </c>
    </row>
    <row r="3" spans="1:3" x14ac:dyDescent="0.2">
      <c r="A3" t="s">
        <v>1</v>
      </c>
      <c r="B3" s="20">
        <v>1120000</v>
      </c>
      <c r="C3" s="3">
        <f t="shared" ref="C3:C6" si="0">B3/B$6</f>
        <v>0.15558645675460542</v>
      </c>
    </row>
    <row r="4" spans="1:3" x14ac:dyDescent="0.2">
      <c r="A4" t="s">
        <v>3</v>
      </c>
      <c r="B4" s="20">
        <v>1266810</v>
      </c>
      <c r="C4" s="3">
        <f t="shared" si="0"/>
        <v>0.1759807850725908</v>
      </c>
    </row>
    <row r="5" spans="1:3" x14ac:dyDescent="0.2">
      <c r="A5" t="s">
        <v>2</v>
      </c>
      <c r="B5" s="20">
        <v>2141150</v>
      </c>
      <c r="C5" s="3">
        <f t="shared" si="0"/>
        <v>0.29744101953582447</v>
      </c>
    </row>
    <row r="6" spans="1:3" s="21" customFormat="1" x14ac:dyDescent="0.2">
      <c r="A6" s="21" t="s">
        <v>130</v>
      </c>
      <c r="B6" s="22">
        <v>7198570</v>
      </c>
      <c r="C6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Piotr Biernacki</cp:lastModifiedBy>
  <dcterms:created xsi:type="dcterms:W3CDTF">2017-05-04T17:59:23Z</dcterms:created>
  <dcterms:modified xsi:type="dcterms:W3CDTF">2018-02-14T21:35:41Z</dcterms:modified>
</cp:coreProperties>
</file>