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0335" windowHeight="8115" activeTab="0"/>
  </bookViews>
  <sheets>
    <sheet name="wybrane dane - skonsolidowane" sheetId="1" r:id="rId1"/>
    <sheet name="wybrane dane - LUG SA" sheetId="2" r:id="rId2"/>
    <sheet name="wybrane dane - LLF" sheetId="3" r:id="rId3"/>
    <sheet name="kursy euro" sheetId="4" r:id="rId4"/>
    <sheet name="wskaźniki" sheetId="5" r:id="rId5"/>
    <sheet name="przepływy pieniężne" sheetId="6" r:id="rId6"/>
    <sheet name="Arkusz1" sheetId="7" r:id="rId7"/>
  </sheets>
  <externalReferences>
    <externalReference r:id="rId10"/>
  </externalReferences>
  <definedNames>
    <definedName name="_xlnm.Print_Area" localSheetId="5">'przepływy pieniężne'!$A$1:$E$26</definedName>
    <definedName name="_xlnm.Print_Area" localSheetId="2">'wybrane dane - LLF'!$A$1:$K$38</definedName>
    <definedName name="_xlnm.Print_Area" localSheetId="1">'wybrane dane - LUG SA'!$A$1:$K$39</definedName>
    <definedName name="OLE_LINK1" localSheetId="6">'Arkusz1'!#REF!</definedName>
  </definedNames>
  <calcPr fullCalcOnLoad="1"/>
</workbook>
</file>

<file path=xl/sharedStrings.xml><?xml version="1.0" encoding="utf-8"?>
<sst xmlns="http://schemas.openxmlformats.org/spreadsheetml/2006/main" count="196" uniqueCount="56">
  <si>
    <t>Średni kurs euro w okresie</t>
  </si>
  <si>
    <t>Kurs euro na dzień bilansowy</t>
  </si>
  <si>
    <t>Dynamika (PLN)</t>
  </si>
  <si>
    <t>Przychody ze sprzedaży</t>
  </si>
  <si>
    <t>Zysk (strata) z działalności operacyjnej</t>
  </si>
  <si>
    <t>Zysk z działalności gospodarczej</t>
  </si>
  <si>
    <t>Zysk (strata) brutto</t>
  </si>
  <si>
    <t>Zysk (strata) netto</t>
  </si>
  <si>
    <t>Aktywa razem, w tym:</t>
  </si>
  <si>
    <t>Aktywa trwałe</t>
  </si>
  <si>
    <t>Aktywa obrotowe</t>
  </si>
  <si>
    <t>Zapasy</t>
  </si>
  <si>
    <t>Zobowiązania i rezerwy na zobowiązania, w tym:</t>
  </si>
  <si>
    <t>Zobowiązania długoterminowe</t>
  </si>
  <si>
    <t>Zobowiązania krótkoterminowe</t>
  </si>
  <si>
    <t>Kapitał własny, w tym:</t>
  </si>
  <si>
    <t>Kapitał podstawowy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</si>
  <si>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</si>
  <si>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</si>
  <si>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</si>
  <si>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</t>
  </si>
  <si>
    <t>Wskaźnik rentowności operacyjnej</t>
  </si>
  <si>
    <t>Wskaźnik rentowności netto</t>
  </si>
  <si>
    <t>Wskaźnik rentowności EBITDA</t>
  </si>
  <si>
    <t>Wskaźnik ogólnej płynności</t>
  </si>
  <si>
    <t>Wskaźnik ogólnego zadłużenia</t>
  </si>
  <si>
    <t>Należności krótkoterminowe</t>
  </si>
  <si>
    <t>Środki pieniężne i inne aktywa pieniężne</t>
  </si>
  <si>
    <t>Amortyzacja</t>
  </si>
  <si>
    <t>Należności razem, w tym:</t>
  </si>
  <si>
    <t>Należności  długoterminowe</t>
  </si>
  <si>
    <t>EBITDA</t>
  </si>
  <si>
    <t>,</t>
  </si>
  <si>
    <t>2012 PLN</t>
  </si>
  <si>
    <t>2012 EUR</t>
  </si>
  <si>
    <t>*</t>
  </si>
  <si>
    <t>Wskaźnik rentowności kapitału własnego (ROE)</t>
  </si>
  <si>
    <t>Wskaźnik rentowności majątku (ROA)</t>
  </si>
  <si>
    <t>Zysk (strata) ze sprzedaży netto</t>
  </si>
  <si>
    <t>Zysk (strata) ze sprzedaży brutto</t>
  </si>
  <si>
    <t>1Q</t>
  </si>
  <si>
    <t>2013 PLN</t>
  </si>
  <si>
    <t>2013 EUR</t>
  </si>
  <si>
    <t>31.03.</t>
  </si>
  <si>
    <t>(31.03.)</t>
  </si>
  <si>
    <t>Wybrane dane finansowe spółki zależnej Emitenta wg MSR - LUG Light Factory Sp. z o.o. za 2013r. oraz dane porównawcze za 2012r. (w tys. zł)</t>
  </si>
  <si>
    <t>Wybrane skonsolidowane dane finansowe wg MSR - Grupy Kapitałowej wg LUG S.A. za 2013r. oraz dane porównawcze za 2012r. (w tys. zł)</t>
  </si>
  <si>
    <t>Wybrane jednostkowe dane finansowe wg MSR - LUG S.A. za 2013 r. i dane porównawcze za 2012 r. (w tys. zł)</t>
  </si>
  <si>
    <t xml:space="preserve">Wybrane jednostkowe wskaźniki finansowe LUG S.A. za 2013r. oraz wskaźniki porównawcze za 2012r. </t>
  </si>
  <si>
    <t xml:space="preserve">Wybrane skonsolidowane wskaźniki finansowe Grupy Kapitałowej LUG S.A. za 2013r. oraz wskaźniki porównawcze za 2012r. </t>
  </si>
  <si>
    <t xml:space="preserve">Wybrane jednostkowe wskaźniki finansowe  spółki zależnej Emitenta - LUG Light Factory Sp. z o.o. za 2013r. oraz wskaźniki porównawcze za 2012r. </t>
  </si>
  <si>
    <t>Zysk (strata) na sprzedaży brutto</t>
  </si>
  <si>
    <t>1 Q</t>
  </si>
  <si>
    <t>Jednostkowe przepływy pieniężne LUG S.A. za 2013r. oraz dane porównawcze za 2012r. (w tys. zł)</t>
  </si>
  <si>
    <t>Skonsolidowane przepływy pieniężne Grupy Kapitałowej LUG S.A.  za 2013r. oraz dane porównawcze za 2012r. (w tys. zł)</t>
  </si>
  <si>
    <t>Przepływy pieniężne spółki zależnej Emiteta - LUG Light Factory Sp. z o.o. 2013r. oraz dane porównawcze 2012r. (w tys. zł)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</si>
</sst>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%"/>
    <numFmt numFmtId="169" formatCode="0.0000%"/>
    <numFmt numFmtId="170" formatCode="0.0000000"/>
    <numFmt numFmtId="171" formatCode="0.0000"/>
    <numFmt numFmtId="172" formatCode="0.000"/>
    <numFmt numFmtId="173" formatCode="0.0%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zcionka tekstu podstawowego"/>
      <family val="2"/>
    </font>
    <font>
      <sz val="12"/>
      <color indexed="8"/>
      <name val="Calibri"/>
      <family val="2"/>
    </font>
    <font>
      <u val="single"/>
      <sz val="10"/>
      <color indexed="8"/>
      <name val="Calibri"/>
      <family val="2"/>
    </font>
    <font>
      <u val="single"/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2"/>
      <name val="Calibri"/>
      <family val="2"/>
    </font>
    <font>
      <b/>
      <sz val="10"/>
      <color indexed="60"/>
      <name val="Calibri"/>
      <family val="2"/>
    </font>
    <font>
      <sz val="10"/>
      <color indexed="8"/>
      <name val="Czcionka tekstu podstawowego"/>
      <family val="2"/>
    </font>
    <font>
      <sz val="9"/>
      <color indexed="10"/>
      <name val="Czcionka tekstu podstawowego"/>
      <family val="2"/>
    </font>
    <font>
      <b/>
      <sz val="9"/>
      <color indexed="63"/>
      <name val="Calibri"/>
      <family val="2"/>
    </font>
    <font>
      <b/>
      <sz val="10"/>
      <color indexed="63"/>
      <name val="Calibri"/>
      <family val="2"/>
    </font>
    <font>
      <b/>
      <sz val="9"/>
      <color indexed="60"/>
      <name val="Calibri"/>
      <family val="2"/>
    </font>
    <font>
      <b/>
      <sz val="10"/>
      <color indexed="30"/>
      <name val="Calibri"/>
      <family val="2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sz val="10"/>
      <color theme="1"/>
      <name val="Czcionka tekstu podstawowego"/>
      <family val="2"/>
    </font>
    <font>
      <sz val="9"/>
      <color rgb="FFFF0000"/>
      <name val="Czcionka tekstu podstawowego"/>
      <family val="2"/>
    </font>
    <font>
      <b/>
      <sz val="9"/>
      <color theme="1" tint="0.34999001026153564"/>
      <name val="Calibri"/>
      <family val="2"/>
    </font>
    <font>
      <b/>
      <sz val="10"/>
      <color theme="1" tint="0.34999001026153564"/>
      <name val="Calibri"/>
      <family val="2"/>
    </font>
    <font>
      <b/>
      <sz val="9"/>
      <color rgb="FFC00000"/>
      <name val="Calibri"/>
      <family val="2"/>
    </font>
    <font>
      <b/>
      <sz val="10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>
        <color indexed="63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theme="4" tint="-0.24993999302387238"/>
      </left>
      <right style="thin">
        <color theme="4" tint="-0.24993999302387238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 style="thin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rgb="FFC00000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 style="medium">
        <color rgb="FFC00000"/>
      </right>
      <top>
        <color indexed="63"/>
      </top>
      <bottom style="medium">
        <color rgb="FFC00000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thin">
        <color theme="1" tint="0.49998000264167786"/>
      </left>
      <right style="thin">
        <color theme="4" tint="-0.24993999302387238"/>
      </right>
      <top style="thin">
        <color theme="1" tint="0.49998000264167786"/>
      </top>
      <bottom style="thin">
        <color theme="4" tint="-0.24993999302387238"/>
      </bottom>
    </border>
    <border>
      <left style="thin">
        <color theme="1" tint="0.49998000264167786"/>
      </left>
      <right style="thin">
        <color theme="4" tint="-0.24993999302387238"/>
      </right>
      <top>
        <color indexed="63"/>
      </top>
      <bottom style="thin">
        <color theme="4" tint="-0.24993999302387238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4" tint="-0.24993999302387238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62" fillId="2" borderId="16" xfId="0" applyFont="1" applyFill="1" applyBorder="1" applyAlignment="1">
      <alignment horizontal="center" vertical="center"/>
    </xf>
    <xf numFmtId="0" fontId="62" fillId="2" borderId="17" xfId="0" applyFont="1" applyFill="1" applyBorder="1" applyAlignment="1">
      <alignment horizontal="center" vertical="center"/>
    </xf>
    <xf numFmtId="0" fontId="63" fillId="3" borderId="18" xfId="0" applyFont="1" applyFill="1" applyBorder="1" applyAlignment="1">
      <alignment horizontal="center" vertical="center"/>
    </xf>
    <xf numFmtId="0" fontId="63" fillId="3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justify" vertical="center"/>
    </xf>
    <xf numFmtId="171" fontId="9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4" fontId="9" fillId="0" borderId="20" xfId="0" applyNumberFormat="1" applyFont="1" applyFill="1" applyBorder="1" applyAlignment="1">
      <alignment horizontal="right" vertical="center"/>
    </xf>
    <xf numFmtId="4" fontId="9" fillId="0" borderId="20" xfId="0" applyNumberFormat="1" applyFont="1" applyFill="1" applyBorder="1" applyAlignment="1">
      <alignment horizontal="right"/>
    </xf>
    <xf numFmtId="4" fontId="9" fillId="0" borderId="21" xfId="0" applyNumberFormat="1" applyFont="1" applyFill="1" applyBorder="1" applyAlignment="1">
      <alignment horizontal="right" vertical="center"/>
    </xf>
    <xf numFmtId="4" fontId="9" fillId="33" borderId="20" xfId="0" applyNumberFormat="1" applyFont="1" applyFill="1" applyBorder="1" applyAlignment="1">
      <alignment horizontal="right" vertical="center"/>
    </xf>
    <xf numFmtId="4" fontId="9" fillId="33" borderId="20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horizontal="justify" vertical="center"/>
    </xf>
    <xf numFmtId="10" fontId="9" fillId="0" borderId="23" xfId="0" applyNumberFormat="1" applyFont="1" applyFill="1" applyBorder="1" applyAlignment="1">
      <alignment horizontal="center"/>
    </xf>
    <xf numFmtId="10" fontId="9" fillId="0" borderId="24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10" fontId="6" fillId="0" borderId="24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justify" vertical="center"/>
    </xf>
    <xf numFmtId="0" fontId="66" fillId="34" borderId="25" xfId="0" applyFont="1" applyFill="1" applyBorder="1" applyAlignment="1">
      <alignment horizontal="center"/>
    </xf>
    <xf numFmtId="0" fontId="67" fillId="34" borderId="26" xfId="0" applyFont="1" applyFill="1" applyBorder="1" applyAlignment="1">
      <alignment horizontal="center" vertical="top"/>
    </xf>
    <xf numFmtId="0" fontId="10" fillId="33" borderId="23" xfId="0" applyFont="1" applyFill="1" applyBorder="1" applyAlignment="1">
      <alignment horizontal="justify" vertical="center"/>
    </xf>
    <xf numFmtId="10" fontId="9" fillId="33" borderId="23" xfId="0" applyNumberFormat="1" applyFont="1" applyFill="1" applyBorder="1" applyAlignment="1">
      <alignment horizontal="center"/>
    </xf>
    <xf numFmtId="10" fontId="9" fillId="33" borderId="24" xfId="0" applyNumberFormat="1" applyFont="1" applyFill="1" applyBorder="1" applyAlignment="1">
      <alignment horizontal="center"/>
    </xf>
    <xf numFmtId="0" fontId="10" fillId="33" borderId="23" xfId="0" applyFont="1" applyFill="1" applyBorder="1" applyAlignment="1">
      <alignment horizontal="justify"/>
    </xf>
    <xf numFmtId="0" fontId="66" fillId="34" borderId="21" xfId="0" applyFont="1" applyFill="1" applyBorder="1" applyAlignment="1">
      <alignment horizontal="center" vertical="top"/>
    </xf>
    <xf numFmtId="0" fontId="10" fillId="33" borderId="22" xfId="0" applyFont="1" applyFill="1" applyBorder="1" applyAlignment="1">
      <alignment horizontal="justify" vertical="center"/>
    </xf>
    <xf numFmtId="0" fontId="66" fillId="34" borderId="2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wrapText="1"/>
    </xf>
    <xf numFmtId="0" fontId="10" fillId="33" borderId="20" xfId="0" applyFont="1" applyFill="1" applyBorder="1" applyAlignment="1">
      <alignment horizontal="left" vertical="center"/>
    </xf>
    <xf numFmtId="4" fontId="9" fillId="33" borderId="20" xfId="0" applyNumberFormat="1" applyFont="1" applyFill="1" applyBorder="1" applyAlignment="1">
      <alignment horizontal="center" vertical="center"/>
    </xf>
    <xf numFmtId="4" fontId="9" fillId="33" borderId="20" xfId="0" applyNumberFormat="1" applyFont="1" applyFill="1" applyBorder="1" applyAlignment="1">
      <alignment horizontal="center" wrapText="1"/>
    </xf>
    <xf numFmtId="0" fontId="68" fillId="3" borderId="2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4" fontId="9" fillId="0" borderId="20" xfId="0" applyNumberFormat="1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center"/>
    </xf>
    <xf numFmtId="4" fontId="9" fillId="34" borderId="24" xfId="0" applyNumberFormat="1" applyFont="1" applyFill="1" applyBorder="1" applyAlignment="1">
      <alignment horizontal="center"/>
    </xf>
    <xf numFmtId="0" fontId="68" fillId="3" borderId="21" xfId="0" applyFont="1" applyFill="1" applyBorder="1" applyAlignment="1">
      <alignment horizontal="center" vertical="top"/>
    </xf>
    <xf numFmtId="4" fontId="9" fillId="34" borderId="20" xfId="0" applyNumberFormat="1" applyFont="1" applyFill="1" applyBorder="1" applyAlignment="1">
      <alignment horizontal="center"/>
    </xf>
    <xf numFmtId="0" fontId="10" fillId="34" borderId="20" xfId="0" applyFont="1" applyFill="1" applyBorder="1" applyAlignment="1">
      <alignment horizontal="left"/>
    </xf>
    <xf numFmtId="9" fontId="0" fillId="0" borderId="0" xfId="54" applyFont="1" applyAlignment="1">
      <alignment/>
    </xf>
    <xf numFmtId="0" fontId="4" fillId="0" borderId="0" xfId="0" applyFont="1" applyAlignment="1">
      <alignment horizontal="center" wrapText="1"/>
    </xf>
    <xf numFmtId="4" fontId="9" fillId="33" borderId="21" xfId="0" applyNumberFormat="1" applyFont="1" applyFill="1" applyBorder="1" applyAlignment="1">
      <alignment horizontal="center" wrapText="1"/>
    </xf>
    <xf numFmtId="171" fontId="9" fillId="0" borderId="28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 vertical="center"/>
    </xf>
    <xf numFmtId="0" fontId="0" fillId="0" borderId="0" xfId="0" applyAlignment="1">
      <alignment/>
    </xf>
    <xf numFmtId="4" fontId="9" fillId="0" borderId="3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4" fillId="0" borderId="0" xfId="0" applyFont="1" applyAlignment="1">
      <alignment/>
    </xf>
    <xf numFmtId="0" fontId="69" fillId="0" borderId="0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4" fontId="9" fillId="0" borderId="31" xfId="0" applyNumberFormat="1" applyFont="1" applyFill="1" applyBorder="1" applyAlignment="1">
      <alignment horizontal="right" vertical="center"/>
    </xf>
    <xf numFmtId="4" fontId="9" fillId="0" borderId="32" xfId="0" applyNumberFormat="1" applyFont="1" applyFill="1" applyBorder="1" applyAlignment="1">
      <alignment horizontal="right" vertical="center"/>
    </xf>
    <xf numFmtId="4" fontId="9" fillId="33" borderId="32" xfId="0" applyNumberFormat="1" applyFont="1" applyFill="1" applyBorder="1" applyAlignment="1">
      <alignment horizontal="right" vertical="center"/>
    </xf>
    <xf numFmtId="4" fontId="9" fillId="33" borderId="30" xfId="0" applyNumberFormat="1" applyFont="1" applyFill="1" applyBorder="1" applyAlignment="1">
      <alignment horizontal="right" vertical="center"/>
    </xf>
    <xf numFmtId="0" fontId="66" fillId="34" borderId="33" xfId="0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right" vertical="center"/>
    </xf>
    <xf numFmtId="4" fontId="9" fillId="33" borderId="24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4" fontId="9" fillId="33" borderId="34" xfId="0" applyNumberFormat="1" applyFont="1" applyFill="1" applyBorder="1" applyAlignment="1">
      <alignment horizontal="right" vertical="center"/>
    </xf>
    <xf numFmtId="4" fontId="9" fillId="33" borderId="2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center" wrapText="1"/>
    </xf>
    <xf numFmtId="0" fontId="66" fillId="34" borderId="35" xfId="0" applyFont="1" applyFill="1" applyBorder="1" applyAlignment="1">
      <alignment horizontal="center"/>
    </xf>
    <xf numFmtId="0" fontId="67" fillId="34" borderId="36" xfId="0" applyFont="1" applyFill="1" applyBorder="1" applyAlignment="1">
      <alignment horizontal="center" vertical="top"/>
    </xf>
    <xf numFmtId="0" fontId="10" fillId="33" borderId="29" xfId="0" applyFont="1" applyFill="1" applyBorder="1" applyAlignment="1">
      <alignment horizontal="justify" vertical="center"/>
    </xf>
    <xf numFmtId="0" fontId="10" fillId="0" borderId="29" xfId="0" applyFont="1" applyFill="1" applyBorder="1" applyAlignment="1">
      <alignment horizontal="justify" vertical="center"/>
    </xf>
    <xf numFmtId="10" fontId="6" fillId="0" borderId="23" xfId="0" applyNumberFormat="1" applyFont="1" applyFill="1" applyBorder="1" applyAlignment="1">
      <alignment horizontal="center" vertical="center"/>
    </xf>
    <xf numFmtId="10" fontId="6" fillId="0" borderId="2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wrapText="1"/>
    </xf>
    <xf numFmtId="10" fontId="0" fillId="0" borderId="0" xfId="54" applyNumberFormat="1" applyFont="1" applyAlignment="1">
      <alignment/>
    </xf>
    <xf numFmtId="10" fontId="0" fillId="0" borderId="0" xfId="0" applyNumberFormat="1" applyAlignment="1">
      <alignment/>
    </xf>
    <xf numFmtId="9" fontId="0" fillId="0" borderId="0" xfId="54" applyFont="1" applyAlignment="1">
      <alignment/>
    </xf>
    <xf numFmtId="9" fontId="0" fillId="0" borderId="0" xfId="0" applyNumberFormat="1" applyAlignment="1">
      <alignment/>
    </xf>
    <xf numFmtId="0" fontId="10" fillId="0" borderId="26" xfId="0" applyFont="1" applyFill="1" applyBorder="1" applyAlignment="1">
      <alignment horizontal="justify"/>
    </xf>
    <xf numFmtId="0" fontId="10" fillId="0" borderId="24" xfId="0" applyFont="1" applyFill="1" applyBorder="1" applyAlignment="1">
      <alignment horizontal="justify"/>
    </xf>
    <xf numFmtId="0" fontId="66" fillId="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0" fillId="0" borderId="20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justify"/>
    </xf>
    <xf numFmtId="0" fontId="10" fillId="0" borderId="23" xfId="0" applyFont="1" applyFill="1" applyBorder="1" applyAlignment="1">
      <alignment horizontal="justify"/>
    </xf>
    <xf numFmtId="0" fontId="10" fillId="0" borderId="37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justify" vertical="top"/>
    </xf>
    <xf numFmtId="0" fontId="10" fillId="0" borderId="23" xfId="0" applyFont="1" applyFill="1" applyBorder="1" applyAlignment="1">
      <alignment horizontal="justify" vertical="top"/>
    </xf>
    <xf numFmtId="0" fontId="4" fillId="0" borderId="0" xfId="0" applyFont="1" applyAlignment="1">
      <alignment horizontal="center" wrapText="1"/>
    </xf>
    <xf numFmtId="0" fontId="9" fillId="0" borderId="37" xfId="0" applyFont="1" applyFill="1" applyBorder="1" applyAlignment="1">
      <alignment horizontal="left" vertical="top"/>
    </xf>
    <xf numFmtId="0" fontId="9" fillId="0" borderId="23" xfId="0" applyFont="1" applyFill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104775</xdr:rowOff>
    </xdr:from>
    <xdr:to>
      <xdr:col>10</xdr:col>
      <xdr:colOff>771525</xdr:colOff>
      <xdr:row>34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7886700" y="104775"/>
          <a:ext cx="5343525" cy="7229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Objaśnienia: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Wskaźnik rentowności operacyjnej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na działalności operacyjnej / przychody ze sprzedaży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określa, ile zysku netto (po opodatkowaniu) przypada na 1 złoty przychodów firmy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Wskaźnik rentowności EBITDA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(wynika na działalności operacyjnej+amortyzacja)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mierzy efektywność konwersji przychodów na zysk z działalności ciągłej przed odsetkami od zaciągniętych kredytów, podatkami, deprecjacją i amortyzacją oraz przed pozycjami wyjątkowymi.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netto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Wynik netto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inwestorów ile procent przychodów ze sprzedaży stanowi zysk netto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Wskaśnik rentowności kapitału własnego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(ROE)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Kapitał własny, gdzie: Kapitał własny = Aktywa ogółem - Zobowiązania (krótko i długoterminowe)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 stopę zyskowności zainwestowanych w firmie kapitałów własnych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majątku (ROA)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aktywa  ogółem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tym jaka jest rentowność wszystkich aktywów firmy w stosunku do wypracowanych przez nią zysków,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czy innymi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słowy ile zysku netto  przynosi każda złotówka zaangażowana w finansowanie majątku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Wskaźnik ogólnej płynności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aktywa obrotowe / zobowiązania krótkoterminowe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zdolności przedsiębiorstwa do regulowania zobowiązań w oparciu o wszystkie aktywa obrotowe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Wskaźnik ogólnego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zadłużenia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zobowiązania ogółem / aktywa rezem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mówi o tym jaki udział w finansowaniu majątku firmy mają zobowiązania i dług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e\Wyniki_finansowe_za_1Q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brane dane - LUG SA"/>
      <sheetName val="wybrane dane - skonsolidowane"/>
      <sheetName val="wybrane dane - LLF"/>
      <sheetName val="wskaźniki"/>
      <sheetName val="przepływy pieniężne"/>
      <sheetName val="kursy euro"/>
    </sheetNames>
    <sheetDataSet>
      <sheetData sheetId="0">
        <row r="6">
          <cell r="B6">
            <v>9.17</v>
          </cell>
        </row>
        <row r="7">
          <cell r="C7">
            <v>111.36</v>
          </cell>
        </row>
      </sheetData>
      <sheetData sheetId="2">
        <row r="6">
          <cell r="B6">
            <v>769.8792199999999</v>
          </cell>
        </row>
        <row r="7">
          <cell r="C7">
            <v>5656.49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0" zoomScaleNormal="90" zoomScalePageLayoutView="0" workbookViewId="0" topLeftCell="A1">
      <selection activeCell="A3" sqref="A3:A4"/>
    </sheetView>
  </sheetViews>
  <sheetFormatPr defaultColWidth="8.796875" defaultRowHeight="14.25"/>
  <cols>
    <col min="1" max="1" width="34.5" style="0" customWidth="1"/>
    <col min="2" max="11" width="8.8984375" style="0" customWidth="1"/>
  </cols>
  <sheetData>
    <row r="1" spans="1:7" ht="15.75">
      <c r="A1" s="1" t="s">
        <v>46</v>
      </c>
      <c r="B1" s="2"/>
      <c r="C1" s="2"/>
      <c r="D1" s="2"/>
      <c r="E1" s="2"/>
      <c r="F1" s="2"/>
      <c r="G1" s="2"/>
    </row>
    <row r="3" spans="1:7" ht="14.25" customHeight="1">
      <c r="A3" s="101"/>
      <c r="B3" s="47" t="s">
        <v>40</v>
      </c>
      <c r="C3" s="47" t="s">
        <v>40</v>
      </c>
      <c r="D3" s="47" t="s">
        <v>40</v>
      </c>
      <c r="E3" s="47" t="s">
        <v>40</v>
      </c>
      <c r="F3" s="103" t="s">
        <v>2</v>
      </c>
      <c r="G3" s="104"/>
    </row>
    <row r="4" spans="1:7" ht="15" customHeight="1">
      <c r="A4" s="102"/>
      <c r="B4" s="45" t="s">
        <v>41</v>
      </c>
      <c r="C4" s="45" t="s">
        <v>33</v>
      </c>
      <c r="D4" s="45" t="s">
        <v>42</v>
      </c>
      <c r="E4" s="45" t="s">
        <v>34</v>
      </c>
      <c r="F4" s="103"/>
      <c r="G4" s="104"/>
    </row>
    <row r="5" spans="1:7" ht="15">
      <c r="A5" s="66" t="s">
        <v>3</v>
      </c>
      <c r="B5" s="78">
        <v>22245.06</v>
      </c>
      <c r="C5" s="68">
        <v>19207.89</v>
      </c>
      <c r="D5" s="28">
        <f>B5/'kursy euro'!$C$4</f>
        <v>5329.689970770042</v>
      </c>
      <c r="E5" s="28">
        <f>C5/'kursy euro'!$C$3</f>
        <v>4600.692215568863</v>
      </c>
      <c r="F5" s="49">
        <f>(B5/C5)*100</f>
        <v>115.81209596681366</v>
      </c>
      <c r="G5" s="3"/>
    </row>
    <row r="6" spans="1:7" ht="15">
      <c r="A6" s="77" t="s">
        <v>28</v>
      </c>
      <c r="B6" s="80">
        <f>'[1]wybrane dane - LUG SA'!B6+'[1]wybrane dane - LLF'!B6</f>
        <v>779.0492199999999</v>
      </c>
      <c r="C6" s="81">
        <v>862.9</v>
      </c>
      <c r="D6" s="31">
        <f>B6/'kursy euro'!$C$4</f>
        <v>186.65226412382</v>
      </c>
      <c r="E6" s="31">
        <f>C6/'kursy euro'!$C$3</f>
        <v>206.68263473053892</v>
      </c>
      <c r="F6" s="52">
        <f aca="true" t="shared" si="0" ref="F6:F13">(B6/C6)*100</f>
        <v>90.28267701935333</v>
      </c>
      <c r="G6" s="3"/>
    </row>
    <row r="7" spans="1:11" ht="15">
      <c r="A7" s="66" t="s">
        <v>51</v>
      </c>
      <c r="B7" s="79">
        <v>6812.56</v>
      </c>
      <c r="C7" s="68">
        <f>'[1]wybrane dane - LUG SA'!C7+'[1]wybrane dane - LLF'!C7</f>
        <v>5767.849999999999</v>
      </c>
      <c r="D7" s="28">
        <f>B7/'kursy euro'!$C$4</f>
        <v>1632.220039292731</v>
      </c>
      <c r="E7" s="28">
        <f>C7/'kursy euro'!$C$3</f>
        <v>1381.5209580838323</v>
      </c>
      <c r="F7" s="49">
        <f t="shared" si="0"/>
        <v>118.1126416255624</v>
      </c>
      <c r="G7" s="3"/>
      <c r="I7" s="99"/>
      <c r="J7" s="99"/>
      <c r="K7" s="100"/>
    </row>
    <row r="8" spans="1:11" ht="15">
      <c r="A8" s="77" t="s">
        <v>38</v>
      </c>
      <c r="B8" s="80">
        <v>564.91</v>
      </c>
      <c r="C8" s="81">
        <v>374.88</v>
      </c>
      <c r="D8" s="31">
        <f>B8/'kursy euro'!$C$4</f>
        <v>135.34668647275862</v>
      </c>
      <c r="E8" s="31">
        <f>C8/'kursy euro'!$C$3</f>
        <v>89.79161676646707</v>
      </c>
      <c r="F8" s="52">
        <f t="shared" si="0"/>
        <v>150.6908877507469</v>
      </c>
      <c r="G8" s="3"/>
      <c r="I8" s="97"/>
      <c r="J8" s="97"/>
      <c r="K8" s="98"/>
    </row>
    <row r="9" spans="1:7" ht="15">
      <c r="A9" s="66" t="s">
        <v>4</v>
      </c>
      <c r="B9" s="79">
        <v>659.61</v>
      </c>
      <c r="C9" s="68">
        <v>502.33</v>
      </c>
      <c r="D9" s="28">
        <f>B9/'kursy euro'!$C$4</f>
        <v>158.03584263740476</v>
      </c>
      <c r="E9" s="28">
        <f>C9/'kursy euro'!$C$3</f>
        <v>120.3185628742515</v>
      </c>
      <c r="F9" s="49">
        <f t="shared" si="0"/>
        <v>131.31009495749805</v>
      </c>
      <c r="G9" s="3"/>
    </row>
    <row r="10" spans="1:8" ht="14.25">
      <c r="A10" s="77" t="s">
        <v>5</v>
      </c>
      <c r="B10" s="80">
        <v>326.84</v>
      </c>
      <c r="C10" s="81">
        <v>301.86</v>
      </c>
      <c r="D10" s="31">
        <f>B10/'kursy euro'!$C$4</f>
        <v>78.30753749580717</v>
      </c>
      <c r="E10" s="31">
        <f>C10/'kursy euro'!$C$3</f>
        <v>72.30179640718563</v>
      </c>
      <c r="F10" s="52">
        <f t="shared" si="0"/>
        <v>108.27535943815012</v>
      </c>
      <c r="G10" s="62"/>
      <c r="H10" s="62"/>
    </row>
    <row r="11" spans="1:7" ht="15">
      <c r="A11" s="66" t="s">
        <v>31</v>
      </c>
      <c r="B11" s="79">
        <f>B9+B6</f>
        <v>1438.65922</v>
      </c>
      <c r="C11" s="68">
        <f>C6+C9</f>
        <v>1365.23</v>
      </c>
      <c r="D11" s="28">
        <f>B11/'kursy euro'!$C$4</f>
        <v>344.6881067612248</v>
      </c>
      <c r="E11" s="28">
        <f>C11/'kursy euro'!$C$3</f>
        <v>327.00119760479043</v>
      </c>
      <c r="F11" s="49">
        <f t="shared" si="0"/>
        <v>105.37852376522636</v>
      </c>
      <c r="G11" s="3"/>
    </row>
    <row r="12" spans="1:7" ht="15">
      <c r="A12" s="77" t="s">
        <v>6</v>
      </c>
      <c r="B12" s="80">
        <v>326.84</v>
      </c>
      <c r="C12" s="81">
        <v>301.86</v>
      </c>
      <c r="D12" s="31">
        <f>B12/'kursy euro'!$C$4</f>
        <v>78.30753749580717</v>
      </c>
      <c r="E12" s="31">
        <f>C12/'kursy euro'!$C$3</f>
        <v>72.30179640718563</v>
      </c>
      <c r="F12" s="52">
        <f t="shared" si="0"/>
        <v>108.27535943815012</v>
      </c>
      <c r="G12" s="3"/>
    </row>
    <row r="13" spans="1:7" ht="15">
      <c r="A13" s="66" t="s">
        <v>7</v>
      </c>
      <c r="B13" s="79">
        <v>326.84</v>
      </c>
      <c r="C13" s="68">
        <v>301.86</v>
      </c>
      <c r="D13" s="28">
        <f>B13/'kursy euro'!$C$4</f>
        <v>78.30753749580717</v>
      </c>
      <c r="E13" s="28">
        <f>C13/'kursy euro'!$C$3</f>
        <v>72.30179640718563</v>
      </c>
      <c r="F13" s="49">
        <f t="shared" si="0"/>
        <v>108.27535943815012</v>
      </c>
      <c r="G13" s="3"/>
    </row>
    <row r="14" spans="1:7" ht="15" customHeight="1">
      <c r="A14" s="105"/>
      <c r="B14" s="47" t="s">
        <v>43</v>
      </c>
      <c r="C14" s="47" t="s">
        <v>43</v>
      </c>
      <c r="D14" s="47" t="s">
        <v>43</v>
      </c>
      <c r="E14" s="47" t="s">
        <v>43</v>
      </c>
      <c r="F14" s="103" t="s">
        <v>2</v>
      </c>
      <c r="G14" s="3"/>
    </row>
    <row r="15" spans="1:9" ht="15">
      <c r="A15" s="105"/>
      <c r="B15" s="45" t="s">
        <v>41</v>
      </c>
      <c r="C15" s="45" t="s">
        <v>33</v>
      </c>
      <c r="D15" s="45" t="s">
        <v>42</v>
      </c>
      <c r="E15" s="45" t="s">
        <v>34</v>
      </c>
      <c r="F15" s="103"/>
      <c r="G15" s="3"/>
      <c r="I15" s="62"/>
    </row>
    <row r="16" spans="1:7" ht="15">
      <c r="A16" s="51" t="s">
        <v>8</v>
      </c>
      <c r="B16" s="32">
        <v>71814.17</v>
      </c>
      <c r="C16" s="32">
        <v>73680.25</v>
      </c>
      <c r="D16" s="32">
        <f>B16/'kursy euro'!$B$4</f>
        <v>17191.116483937378</v>
      </c>
      <c r="E16" s="32">
        <f>C16/'kursy euro'!$B$3</f>
        <v>17704.78902345252</v>
      </c>
      <c r="F16" s="53">
        <f>(B16/C16)*100</f>
        <v>97.46732672595438</v>
      </c>
      <c r="G16" s="3"/>
    </row>
    <row r="17" spans="1:7" ht="15">
      <c r="A17" s="48" t="s">
        <v>9</v>
      </c>
      <c r="B17" s="29">
        <v>29961.18</v>
      </c>
      <c r="C17" s="29">
        <v>30707.3</v>
      </c>
      <c r="D17" s="29">
        <f>B17/'kursy euro'!$B$4</f>
        <v>7172.207593239815</v>
      </c>
      <c r="E17" s="29">
        <f>C17/'kursy euro'!$B$3</f>
        <v>7378.724529027297</v>
      </c>
      <c r="F17" s="50">
        <f aca="true" t="shared" si="1" ref="F17:F28">(B17/C17)*100</f>
        <v>97.57021945921655</v>
      </c>
      <c r="G17" s="3"/>
    </row>
    <row r="18" spans="1:7" ht="15">
      <c r="A18" s="51" t="s">
        <v>10</v>
      </c>
      <c r="B18" s="32">
        <v>41852.99</v>
      </c>
      <c r="C18" s="32">
        <v>42972.95</v>
      </c>
      <c r="D18" s="32">
        <f>B18/'kursy euro'!$B$4</f>
        <v>10018.908890697563</v>
      </c>
      <c r="E18" s="32">
        <f>C18/'kursy euro'!$B$3</f>
        <v>10326.06449442522</v>
      </c>
      <c r="F18" s="53">
        <f t="shared" si="1"/>
        <v>97.3938023803346</v>
      </c>
      <c r="G18" s="96"/>
    </row>
    <row r="19" spans="1:7" ht="15">
      <c r="A19" s="48" t="s">
        <v>11</v>
      </c>
      <c r="B19" s="29">
        <v>22901.03</v>
      </c>
      <c r="C19" s="29">
        <v>19414.39</v>
      </c>
      <c r="D19" s="29">
        <f>B19/'kursy euro'!$B$4</f>
        <v>5482.125245367933</v>
      </c>
      <c r="E19" s="29">
        <f>C19/'kursy euro'!$B$3</f>
        <v>4665.1263936947325</v>
      </c>
      <c r="F19" s="50">
        <f t="shared" si="1"/>
        <v>117.95904996242477</v>
      </c>
      <c r="G19" s="3"/>
    </row>
    <row r="20" spans="1:7" ht="15">
      <c r="A20" s="51" t="s">
        <v>27</v>
      </c>
      <c r="B20" s="32">
        <v>582.6</v>
      </c>
      <c r="C20" s="32">
        <v>277.16</v>
      </c>
      <c r="D20" s="32">
        <f>B20/'kursy euro'!$B$4</f>
        <v>139.4647388327668</v>
      </c>
      <c r="E20" s="32">
        <f>C20/'kursy euro'!$B$3</f>
        <v>66.59938485198002</v>
      </c>
      <c r="F20" s="53">
        <f t="shared" si="1"/>
        <v>210.20349256747005</v>
      </c>
      <c r="G20" s="3"/>
    </row>
    <row r="21" spans="1:7" ht="15">
      <c r="A21" s="48" t="s">
        <v>29</v>
      </c>
      <c r="B21" s="29">
        <v>17145.19</v>
      </c>
      <c r="C21" s="29">
        <v>21938.86</v>
      </c>
      <c r="D21" s="29">
        <f>B21/'kursy euro'!$B$4</f>
        <v>4104.272992770623</v>
      </c>
      <c r="E21" s="29">
        <f>C21/'kursy euro'!$B$3</f>
        <v>5271.736831987697</v>
      </c>
      <c r="F21" s="50">
        <f t="shared" si="1"/>
        <v>78.14986740423157</v>
      </c>
      <c r="G21" s="3"/>
    </row>
    <row r="22" spans="1:7" ht="15">
      <c r="A22" s="51" t="s">
        <v>26</v>
      </c>
      <c r="B22" s="32">
        <v>17145.19</v>
      </c>
      <c r="C22" s="32">
        <v>21938.86</v>
      </c>
      <c r="D22" s="32">
        <f>B22/'kursy euro'!$B$4</f>
        <v>4104.272992770623</v>
      </c>
      <c r="E22" s="32">
        <f>C22/'kursy euro'!$B$3</f>
        <v>5271.736831987697</v>
      </c>
      <c r="F22" s="53">
        <f t="shared" si="1"/>
        <v>78.14986740423157</v>
      </c>
      <c r="G22" s="3"/>
    </row>
    <row r="23" spans="1:7" ht="15">
      <c r="A23" s="48" t="s">
        <v>30</v>
      </c>
      <c r="B23" s="29">
        <v>0</v>
      </c>
      <c r="C23" s="29">
        <v>0</v>
      </c>
      <c r="D23" s="29">
        <f>B23/'kursy euro'!$B$4</f>
        <v>0</v>
      </c>
      <c r="E23" s="29">
        <f>C23/'kursy euro'!$B$3</f>
        <v>0</v>
      </c>
      <c r="F23" s="50" t="s">
        <v>35</v>
      </c>
      <c r="G23" s="3"/>
    </row>
    <row r="24" spans="1:7" ht="15">
      <c r="A24" s="51" t="s">
        <v>12</v>
      </c>
      <c r="B24" s="32">
        <v>33268.72</v>
      </c>
      <c r="C24" s="32">
        <v>36594.119999999995</v>
      </c>
      <c r="D24" s="32">
        <f>B24/'kursy euro'!$B$4</f>
        <v>7963.977593718582</v>
      </c>
      <c r="E24" s="32">
        <f>C24/'kursy euro'!$B$3</f>
        <v>8793.281430219145</v>
      </c>
      <c r="F24" s="53">
        <f t="shared" si="1"/>
        <v>90.91274773105627</v>
      </c>
      <c r="G24" s="3"/>
    </row>
    <row r="25" spans="1:7" ht="15">
      <c r="A25" s="48" t="s">
        <v>13</v>
      </c>
      <c r="B25" s="29">
        <v>3307.54</v>
      </c>
      <c r="C25" s="29">
        <v>6251.43</v>
      </c>
      <c r="D25" s="29">
        <f>B25/'kursy euro'!$B$4</f>
        <v>791.7700004787667</v>
      </c>
      <c r="E25" s="29">
        <f>C25/'kursy euro'!$B$3</f>
        <v>1502.1698385236448</v>
      </c>
      <c r="F25" s="50">
        <f t="shared" si="1"/>
        <v>52.908534527300155</v>
      </c>
      <c r="G25" s="3"/>
    </row>
    <row r="26" spans="1:7" ht="15">
      <c r="A26" s="51" t="s">
        <v>14</v>
      </c>
      <c r="B26" s="32">
        <v>29961.18</v>
      </c>
      <c r="C26" s="32">
        <v>30342.69</v>
      </c>
      <c r="D26" s="32">
        <f>B26/'kursy euro'!$B$4</f>
        <v>7172.207593239815</v>
      </c>
      <c r="E26" s="32">
        <f>C26/'kursy euro'!$B$3</f>
        <v>7291.111591695501</v>
      </c>
      <c r="F26" s="53">
        <f t="shared" si="1"/>
        <v>98.74266256551414</v>
      </c>
      <c r="G26" s="3"/>
    </row>
    <row r="27" spans="1:7" ht="15">
      <c r="A27" s="48" t="s">
        <v>15</v>
      </c>
      <c r="B27" s="29">
        <v>38545.45</v>
      </c>
      <c r="C27" s="29">
        <v>37086.13</v>
      </c>
      <c r="D27" s="29">
        <f>B27/'kursy euro'!$B$4</f>
        <v>9227.138890218797</v>
      </c>
      <c r="E27" s="29">
        <f>C27/'kursy euro'!$B$3</f>
        <v>8911.507593233371</v>
      </c>
      <c r="F27" s="50">
        <f t="shared" si="1"/>
        <v>103.93494818682886</v>
      </c>
      <c r="G27" s="3"/>
    </row>
    <row r="28" spans="1:7" ht="15">
      <c r="A28" s="51" t="s">
        <v>16</v>
      </c>
      <c r="B28" s="32">
        <v>1799.64</v>
      </c>
      <c r="C28" s="32">
        <v>1799.64</v>
      </c>
      <c r="D28" s="32">
        <f>B28/'kursy euro'!$B$4</f>
        <v>430.8038492842439</v>
      </c>
      <c r="E28" s="32">
        <f>C28/'kursy euro'!$B$3</f>
        <v>432.439446366782</v>
      </c>
      <c r="F28" s="53">
        <f t="shared" si="1"/>
        <v>100</v>
      </c>
      <c r="G28" s="3"/>
    </row>
    <row r="30" ht="14.25">
      <c r="B30" s="24"/>
    </row>
    <row r="32" ht="14.25">
      <c r="A32" s="23"/>
    </row>
    <row r="36" ht="14.25">
      <c r="A36" s="23"/>
    </row>
  </sheetData>
  <sheetProtection/>
  <mergeCells count="5">
    <mergeCell ref="A3:A4"/>
    <mergeCell ref="F3:F4"/>
    <mergeCell ref="G3:G4"/>
    <mergeCell ref="A14:A15"/>
    <mergeCell ref="F14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91" zoomScaleNormal="91" zoomScalePageLayoutView="0" workbookViewId="0" topLeftCell="A1">
      <selection activeCell="A30" sqref="A30:J40"/>
    </sheetView>
  </sheetViews>
  <sheetFormatPr defaultColWidth="8.796875" defaultRowHeight="14.25"/>
  <cols>
    <col min="1" max="1" width="34.3984375" style="0" customWidth="1"/>
    <col min="2" max="11" width="8.8984375" style="0" customWidth="1"/>
  </cols>
  <sheetData>
    <row r="1" spans="1:7" ht="15.75">
      <c r="A1" s="1" t="s">
        <v>47</v>
      </c>
      <c r="B1" s="1"/>
      <c r="C1" s="1"/>
      <c r="D1" s="1"/>
      <c r="E1" s="1"/>
      <c r="F1" s="1"/>
      <c r="G1" s="2"/>
    </row>
    <row r="3" spans="1:6" ht="14.25" customHeight="1">
      <c r="A3" s="106"/>
      <c r="B3" s="47" t="s">
        <v>40</v>
      </c>
      <c r="C3" s="47" t="s">
        <v>40</v>
      </c>
      <c r="D3" s="47" t="s">
        <v>40</v>
      </c>
      <c r="E3" s="47" t="s">
        <v>40</v>
      </c>
      <c r="F3" s="103" t="s">
        <v>2</v>
      </c>
    </row>
    <row r="4" spans="1:6" ht="14.25">
      <c r="A4" s="107"/>
      <c r="B4" s="45" t="s">
        <v>41</v>
      </c>
      <c r="C4" s="45" t="s">
        <v>33</v>
      </c>
      <c r="D4" s="45" t="s">
        <v>42</v>
      </c>
      <c r="E4" s="45" t="s">
        <v>34</v>
      </c>
      <c r="F4" s="103"/>
    </row>
    <row r="5" spans="1:6" ht="14.25">
      <c r="A5" s="48" t="s">
        <v>3</v>
      </c>
      <c r="B5" s="28">
        <v>110.11</v>
      </c>
      <c r="C5" s="83">
        <v>114.96</v>
      </c>
      <c r="D5" s="30">
        <f>B5/'kursy euro'!$C$4</f>
        <v>26.381235325123388</v>
      </c>
      <c r="E5" s="30">
        <f>C5/'kursy euro'!$C$3</f>
        <v>27.535329341317365</v>
      </c>
      <c r="F5" s="49">
        <f>(B5/C5)*100</f>
        <v>95.7811412665275</v>
      </c>
    </row>
    <row r="6" spans="1:7" ht="14.25">
      <c r="A6" s="51" t="s">
        <v>28</v>
      </c>
      <c r="B6" s="31">
        <v>9.17</v>
      </c>
      <c r="C6" s="86">
        <v>9.17</v>
      </c>
      <c r="D6" s="87">
        <f>B6/'kursy euro'!$C$4</f>
        <v>2.197038669797307</v>
      </c>
      <c r="E6" s="87">
        <f>C6/'kursy euro'!$C$3</f>
        <v>2.1964071856287424</v>
      </c>
      <c r="F6" s="52">
        <f>(B6/C6)*100</f>
        <v>100</v>
      </c>
      <c r="G6" s="24"/>
    </row>
    <row r="7" spans="1:7" ht="14.25">
      <c r="A7" s="48" t="s">
        <v>39</v>
      </c>
      <c r="B7" s="28">
        <v>108.56</v>
      </c>
      <c r="C7" s="83">
        <v>111.36</v>
      </c>
      <c r="D7" s="30">
        <f>B7/'kursy euro'!$C$4</f>
        <v>26.009871100675642</v>
      </c>
      <c r="E7" s="30">
        <f>C7/'kursy euro'!$C$3</f>
        <v>26.67305389221557</v>
      </c>
      <c r="F7" s="49">
        <f>(B7/C7)*100</f>
        <v>97.48563218390804</v>
      </c>
      <c r="G7" s="24"/>
    </row>
    <row r="8" spans="1:6" ht="14.25">
      <c r="A8" s="51" t="s">
        <v>38</v>
      </c>
      <c r="B8" s="31">
        <v>-135.64</v>
      </c>
      <c r="C8" s="86">
        <v>-112.26</v>
      </c>
      <c r="D8" s="87">
        <f>B8/'kursy euro'!$C$4</f>
        <v>-32.49796348651109</v>
      </c>
      <c r="E8" s="87">
        <f>C8/'kursy euro'!$C$3</f>
        <v>-26.88862275449102</v>
      </c>
      <c r="F8" s="52" t="s">
        <v>35</v>
      </c>
    </row>
    <row r="9" spans="1:6" ht="14.25">
      <c r="A9" s="48" t="s">
        <v>4</v>
      </c>
      <c r="B9" s="28">
        <v>-135.69</v>
      </c>
      <c r="C9" s="83">
        <v>-110.45</v>
      </c>
      <c r="D9" s="30">
        <f>B9/'kursy euro'!$C$4</f>
        <v>-32.50994297762231</v>
      </c>
      <c r="E9" s="30">
        <f>C9/'kursy euro'!$C$3</f>
        <v>-26.455089820359284</v>
      </c>
      <c r="F9" s="49" t="s">
        <v>35</v>
      </c>
    </row>
    <row r="10" spans="1:6" ht="14.25">
      <c r="A10" s="51" t="s">
        <v>5</v>
      </c>
      <c r="B10" s="31">
        <v>-132.79</v>
      </c>
      <c r="C10" s="86">
        <v>-109.91</v>
      </c>
      <c r="D10" s="87">
        <f>B10/'kursy euro'!$C$4</f>
        <v>-31.81513249317169</v>
      </c>
      <c r="E10" s="87">
        <f>C10/'kursy euro'!$C$3</f>
        <v>-26.325748502994013</v>
      </c>
      <c r="F10" s="52" t="s">
        <v>35</v>
      </c>
    </row>
    <row r="11" spans="1:6" ht="14.25">
      <c r="A11" s="48" t="s">
        <v>31</v>
      </c>
      <c r="B11" s="28">
        <f>B6+B9</f>
        <v>-126.52</v>
      </c>
      <c r="C11" s="83">
        <f>C6+C9</f>
        <v>-101.28</v>
      </c>
      <c r="D11" s="30">
        <f>B11/'kursy euro'!$C$4</f>
        <v>-30.312904307825004</v>
      </c>
      <c r="E11" s="30">
        <f>C11/'kursy euro'!$C$3</f>
        <v>-24.25868263473054</v>
      </c>
      <c r="F11" s="49" t="s">
        <v>35</v>
      </c>
    </row>
    <row r="12" spans="1:6" ht="14.25">
      <c r="A12" s="51" t="s">
        <v>6</v>
      </c>
      <c r="B12" s="31">
        <v>-132.79</v>
      </c>
      <c r="C12" s="86">
        <v>-109.91</v>
      </c>
      <c r="D12" s="87">
        <f>B12/'kursy euro'!$C$4</f>
        <v>-31.81513249317169</v>
      </c>
      <c r="E12" s="87">
        <f>C12/'kursy euro'!$C$3</f>
        <v>-26.325748502994013</v>
      </c>
      <c r="F12" s="52" t="s">
        <v>35</v>
      </c>
    </row>
    <row r="13" spans="1:7" ht="14.25">
      <c r="A13" s="48" t="s">
        <v>7</v>
      </c>
      <c r="B13" s="28">
        <v>-132.79</v>
      </c>
      <c r="C13" s="83">
        <v>-109.91</v>
      </c>
      <c r="D13" s="30">
        <f>B13/'kursy euro'!$C$4</f>
        <v>-31.81513249317169</v>
      </c>
      <c r="E13" s="30">
        <f>C13/'kursy euro'!$C$3</f>
        <v>-26.325748502994013</v>
      </c>
      <c r="F13" s="49" t="s">
        <v>35</v>
      </c>
      <c r="G13" s="24"/>
    </row>
    <row r="14" spans="1:6" ht="14.25" customHeight="1">
      <c r="A14" s="108"/>
      <c r="B14" s="82" t="s">
        <v>43</v>
      </c>
      <c r="C14" s="82" t="s">
        <v>43</v>
      </c>
      <c r="D14" s="47" t="s">
        <v>43</v>
      </c>
      <c r="E14" s="47" t="s">
        <v>43</v>
      </c>
      <c r="F14" s="103" t="s">
        <v>2</v>
      </c>
    </row>
    <row r="15" spans="1:6" ht="14.25">
      <c r="A15" s="109"/>
      <c r="B15" s="45" t="s">
        <v>41</v>
      </c>
      <c r="C15" s="45" t="s">
        <v>33</v>
      </c>
      <c r="D15" s="45" t="s">
        <v>42</v>
      </c>
      <c r="E15" s="45" t="s">
        <v>34</v>
      </c>
      <c r="F15" s="103"/>
    </row>
    <row r="16" spans="1:6" ht="14.25">
      <c r="A16" s="51" t="s">
        <v>8</v>
      </c>
      <c r="B16" s="32">
        <f>B17+B18</f>
        <v>31054.600000000002</v>
      </c>
      <c r="C16" s="32">
        <f>C17+C18</f>
        <v>30963.93</v>
      </c>
      <c r="D16" s="84">
        <f>B16/'kursy euro'!$B$4</f>
        <v>7433.95413415043</v>
      </c>
      <c r="E16" s="32">
        <f>C16/'kursy euro'!$B$3</f>
        <v>7440.390715109574</v>
      </c>
      <c r="F16" s="64">
        <f>(B16/C16)*100</f>
        <v>100.29282458654312</v>
      </c>
    </row>
    <row r="17" spans="1:6" ht="14.25">
      <c r="A17" s="48" t="s">
        <v>9</v>
      </c>
      <c r="B17" s="29">
        <v>29919.72</v>
      </c>
      <c r="C17" s="29">
        <v>29493.78</v>
      </c>
      <c r="D17" s="85">
        <f>B17/'kursy euro'!$B$4</f>
        <v>7162.282759611243</v>
      </c>
      <c r="E17" s="29">
        <f>C17/'kursy euro'!$B$3</f>
        <v>7087.125144175317</v>
      </c>
      <c r="F17" s="50">
        <f aca="true" t="shared" si="0" ref="F17:F28">(B17/C17)*100</f>
        <v>101.44416890612192</v>
      </c>
    </row>
    <row r="18" spans="1:6" ht="14.25">
      <c r="A18" s="51" t="s">
        <v>10</v>
      </c>
      <c r="B18" s="32">
        <v>1134.88</v>
      </c>
      <c r="C18" s="32">
        <v>1470.15</v>
      </c>
      <c r="D18" s="84">
        <f>B18/'kursy euro'!$B$4</f>
        <v>271.6713745391871</v>
      </c>
      <c r="E18" s="32">
        <f>C18/'kursy euro'!$B$3</f>
        <v>353.26557093425606</v>
      </c>
      <c r="F18" s="53">
        <f t="shared" si="0"/>
        <v>77.19484406353094</v>
      </c>
    </row>
    <row r="19" spans="1:6" ht="14.25">
      <c r="A19" s="48" t="s">
        <v>11</v>
      </c>
      <c r="B19" s="29">
        <v>0</v>
      </c>
      <c r="C19" s="29">
        <v>0</v>
      </c>
      <c r="D19" s="85">
        <f>B19/'kursy euro'!$B$4</f>
        <v>0</v>
      </c>
      <c r="E19" s="29">
        <f>C19/'kursy euro'!$B$3</f>
        <v>0</v>
      </c>
      <c r="F19" s="50" t="s">
        <v>35</v>
      </c>
    </row>
    <row r="20" spans="1:6" ht="14.25">
      <c r="A20" s="51" t="s">
        <v>27</v>
      </c>
      <c r="B20" s="32">
        <v>29.28</v>
      </c>
      <c r="C20" s="32">
        <v>14.05</v>
      </c>
      <c r="D20" s="84">
        <f>B20/'kursy euro'!$B$4</f>
        <v>7.009144443912483</v>
      </c>
      <c r="E20" s="32">
        <f>C20/'kursy euro'!$B$3</f>
        <v>3.376105344098424</v>
      </c>
      <c r="F20" s="53">
        <f t="shared" si="0"/>
        <v>208.3985765124555</v>
      </c>
    </row>
    <row r="21" spans="1:6" ht="14.25">
      <c r="A21" s="48" t="s">
        <v>29</v>
      </c>
      <c r="B21" s="29">
        <f>B22+B23</f>
        <v>852.21</v>
      </c>
      <c r="C21" s="29">
        <f>C22+C23</f>
        <v>1191.91</v>
      </c>
      <c r="D21" s="85">
        <f>B21/'kursy euro'!$B$4</f>
        <v>204.0048834203093</v>
      </c>
      <c r="E21" s="29">
        <f>C21/'kursy euro'!$B$3</f>
        <v>286.4066705113418</v>
      </c>
      <c r="F21" s="50">
        <f t="shared" si="0"/>
        <v>71.49952597092062</v>
      </c>
    </row>
    <row r="22" spans="1:6" ht="14.25">
      <c r="A22" s="51" t="s">
        <v>26</v>
      </c>
      <c r="B22" s="32">
        <v>852.21</v>
      </c>
      <c r="C22" s="32">
        <v>1191.91</v>
      </c>
      <c r="D22" s="84">
        <f>B22/'kursy euro'!$B$4</f>
        <v>204.0048834203093</v>
      </c>
      <c r="E22" s="32">
        <f>C22/'kursy euro'!$B$3</f>
        <v>286.4066705113418</v>
      </c>
      <c r="F22" s="53">
        <f t="shared" si="0"/>
        <v>71.49952597092062</v>
      </c>
    </row>
    <row r="23" spans="1:6" ht="14.25">
      <c r="A23" s="48" t="s">
        <v>30</v>
      </c>
      <c r="B23" s="29">
        <v>0</v>
      </c>
      <c r="C23" s="29">
        <v>0</v>
      </c>
      <c r="D23" s="85">
        <f>B23/'kursy euro'!$B$4</f>
        <v>0</v>
      </c>
      <c r="E23" s="29">
        <f>C23/'kursy euro'!$B$3</f>
        <v>0</v>
      </c>
      <c r="F23" s="50" t="s">
        <v>35</v>
      </c>
    </row>
    <row r="24" spans="1:6" ht="14.25">
      <c r="A24" s="51" t="s">
        <v>12</v>
      </c>
      <c r="B24" s="32">
        <v>259.11</v>
      </c>
      <c r="C24" s="32">
        <v>241.04</v>
      </c>
      <c r="D24" s="84">
        <f>B24/'kursy euro'!$B$4</f>
        <v>62.026619428352575</v>
      </c>
      <c r="E24" s="32">
        <f>C24/'kursy euro'!$B$3</f>
        <v>57.920030757401</v>
      </c>
      <c r="F24" s="53">
        <f t="shared" si="0"/>
        <v>107.4966810487886</v>
      </c>
    </row>
    <row r="25" spans="1:6" ht="14.25">
      <c r="A25" s="48" t="s">
        <v>13</v>
      </c>
      <c r="B25" s="29">
        <v>0</v>
      </c>
      <c r="C25" s="29">
        <v>0</v>
      </c>
      <c r="D25" s="85">
        <f>B25/'kursy euro'!$B$4</f>
        <v>0</v>
      </c>
      <c r="E25" s="29">
        <f>C25/'kursy euro'!$B$3</f>
        <v>0</v>
      </c>
      <c r="F25" s="50" t="s">
        <v>35</v>
      </c>
    </row>
    <row r="26" spans="1:6" ht="14.25">
      <c r="A26" s="51" t="s">
        <v>14</v>
      </c>
      <c r="B26" s="32">
        <v>259.11</v>
      </c>
      <c r="C26" s="32">
        <v>116.6</v>
      </c>
      <c r="D26" s="84">
        <f>B26/'kursy euro'!$B$4</f>
        <v>62.026619428352575</v>
      </c>
      <c r="E26" s="32">
        <f>C26/'kursy euro'!$B$3</f>
        <v>28.01806997308727</v>
      </c>
      <c r="F26" s="53">
        <f t="shared" si="0"/>
        <v>222.22126929674099</v>
      </c>
    </row>
    <row r="27" spans="1:6" ht="14.25">
      <c r="A27" s="48" t="s">
        <v>15</v>
      </c>
      <c r="B27" s="29">
        <v>30795.49</v>
      </c>
      <c r="C27" s="29">
        <v>30722.89</v>
      </c>
      <c r="D27" s="85">
        <f>B27/'kursy euro'!$B$4</f>
        <v>7371.927514722077</v>
      </c>
      <c r="E27" s="29">
        <f>C27/'kursy euro'!$B$3</f>
        <v>7382.470684352173</v>
      </c>
      <c r="F27" s="50">
        <f t="shared" si="0"/>
        <v>100.23630589439992</v>
      </c>
    </row>
    <row r="28" spans="1:6" ht="14.25">
      <c r="A28" s="51" t="s">
        <v>16</v>
      </c>
      <c r="B28" s="32">
        <v>1799.64</v>
      </c>
      <c r="C28" s="32">
        <v>1799.64</v>
      </c>
      <c r="D28" s="84">
        <f>B28/'kursy euro'!$B$4</f>
        <v>430.8038492842439</v>
      </c>
      <c r="E28" s="32">
        <f>C28/'kursy euro'!$B$3</f>
        <v>432.439446366782</v>
      </c>
      <c r="F28" s="53">
        <f t="shared" si="0"/>
        <v>100</v>
      </c>
    </row>
    <row r="29" spans="1:6" s="67" customFormat="1" ht="14.25">
      <c r="A29" s="23"/>
      <c r="B29" s="88"/>
      <c r="C29" s="88"/>
      <c r="D29" s="88"/>
      <c r="E29" s="88"/>
      <c r="F29" s="89"/>
    </row>
    <row r="30" spans="1:14" ht="14.25">
      <c r="A30" s="7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14" ht="14.25">
      <c r="A31" s="23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ht="14.25">
      <c r="A32" s="23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14.25">
      <c r="A33" s="23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14.25">
      <c r="A34" s="23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4.25">
      <c r="A35" s="23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5.75">
      <c r="A36" s="69"/>
      <c r="B36" s="1"/>
      <c r="C36" s="1"/>
      <c r="D36" s="1"/>
      <c r="E36" s="1"/>
      <c r="F36" s="1"/>
      <c r="G36" s="2"/>
      <c r="H36" s="67"/>
      <c r="I36" s="67"/>
      <c r="J36" s="67"/>
      <c r="K36" s="67"/>
      <c r="L36" s="67"/>
      <c r="M36" s="67"/>
      <c r="N36" s="67"/>
    </row>
    <row r="37" spans="1:14" ht="14.25">
      <c r="A37" s="76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 ht="14.25">
      <c r="A38" s="23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ht="14.25">
      <c r="A39" s="23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 ht="14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 ht="14.2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</sheetData>
  <sheetProtection/>
  <mergeCells count="4">
    <mergeCell ref="A3:A4"/>
    <mergeCell ref="A14:A15"/>
    <mergeCell ref="F3:F4"/>
    <mergeCell ref="F14:F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="96" zoomScaleNormal="96" zoomScalePageLayoutView="0" workbookViewId="0" topLeftCell="A1">
      <selection activeCell="A3" sqref="A3:A4"/>
    </sheetView>
  </sheetViews>
  <sheetFormatPr defaultColWidth="8.796875" defaultRowHeight="14.25"/>
  <cols>
    <col min="1" max="1" width="35.8984375" style="0" customWidth="1"/>
    <col min="2" max="11" width="8.8984375" style="0" customWidth="1"/>
  </cols>
  <sheetData>
    <row r="1" spans="1:6" ht="15.75">
      <c r="A1" s="1" t="s">
        <v>45</v>
      </c>
      <c r="B1" s="1"/>
      <c r="C1" s="1"/>
      <c r="D1" s="1"/>
      <c r="E1" s="1"/>
      <c r="F1" s="1"/>
    </row>
    <row r="3" spans="1:6" ht="14.25" customHeight="1">
      <c r="A3" s="101"/>
      <c r="B3" s="47" t="s">
        <v>40</v>
      </c>
      <c r="C3" s="47" t="s">
        <v>40</v>
      </c>
      <c r="D3" s="47" t="s">
        <v>40</v>
      </c>
      <c r="E3" s="47" t="s">
        <v>40</v>
      </c>
      <c r="F3" s="103" t="s">
        <v>2</v>
      </c>
    </row>
    <row r="4" spans="1:6" ht="15" customHeight="1">
      <c r="A4" s="102"/>
      <c r="B4" s="45" t="s">
        <v>41</v>
      </c>
      <c r="C4" s="45" t="s">
        <v>33</v>
      </c>
      <c r="D4" s="45" t="s">
        <v>42</v>
      </c>
      <c r="E4" s="45" t="s">
        <v>34</v>
      </c>
      <c r="F4" s="103"/>
    </row>
    <row r="5" spans="1:6" ht="14.25">
      <c r="A5" s="48" t="s">
        <v>3</v>
      </c>
      <c r="B5" s="28">
        <v>22276.95</v>
      </c>
      <c r="C5" s="28">
        <v>19239.36</v>
      </c>
      <c r="D5" s="28">
        <f>B5/'kursy euro'!$C$4</f>
        <v>5337.330490200777</v>
      </c>
      <c r="E5" s="28">
        <f>C5/'kursy euro'!$C$3</f>
        <v>4608.229940119761</v>
      </c>
      <c r="F5" s="49">
        <f>(B5/C5)*100</f>
        <v>115.78841499925154</v>
      </c>
    </row>
    <row r="6" spans="1:6" ht="14.25">
      <c r="A6" s="51" t="s">
        <v>28</v>
      </c>
      <c r="B6" s="31">
        <v>769.8792199999999</v>
      </c>
      <c r="C6" s="31">
        <v>853.73</v>
      </c>
      <c r="D6" s="31">
        <f>B6/'kursy euro'!$C$4</f>
        <v>184.4552254540227</v>
      </c>
      <c r="E6" s="31">
        <f>C6/'kursy euro'!$C$3</f>
        <v>204.48622754491018</v>
      </c>
      <c r="F6" s="52">
        <f aca="true" t="shared" si="0" ref="F6:F13">(B6/C6)*100</f>
        <v>90.17830227355252</v>
      </c>
    </row>
    <row r="7" spans="1:6" ht="14.25">
      <c r="A7" s="48" t="s">
        <v>51</v>
      </c>
      <c r="B7" s="28">
        <v>6845.7</v>
      </c>
      <c r="C7" s="28">
        <v>5656.49</v>
      </c>
      <c r="D7" s="28">
        <f>B7/'kursy euro'!$C$4</f>
        <v>1640.1600460012457</v>
      </c>
      <c r="E7" s="28">
        <f>C7/'kursy euro'!$C$3</f>
        <v>1354.8479041916169</v>
      </c>
      <c r="F7" s="49">
        <f t="shared" si="0"/>
        <v>121.0238151220987</v>
      </c>
    </row>
    <row r="8" spans="1:6" ht="14.25">
      <c r="A8" s="51" t="s">
        <v>38</v>
      </c>
      <c r="B8" s="31">
        <v>700.55</v>
      </c>
      <c r="C8" s="31">
        <v>487.14</v>
      </c>
      <c r="D8" s="31">
        <f>B8/'kursy euro'!$C$4</f>
        <v>167.84464995926973</v>
      </c>
      <c r="E8" s="31">
        <f>C8/'kursy euro'!$C$3</f>
        <v>116.68023952095808</v>
      </c>
      <c r="F8" s="52">
        <f t="shared" si="0"/>
        <v>143.80876134170876</v>
      </c>
    </row>
    <row r="9" spans="1:6" ht="14.25">
      <c r="A9" s="48" t="s">
        <v>4</v>
      </c>
      <c r="B9" s="28">
        <v>795.31</v>
      </c>
      <c r="C9" s="28">
        <v>612.78</v>
      </c>
      <c r="D9" s="28">
        <f>B9/'kursy euro'!$C$4</f>
        <v>190.54818151324932</v>
      </c>
      <c r="E9" s="28">
        <f>C9/'kursy euro'!$C$3</f>
        <v>146.77365269461077</v>
      </c>
      <c r="F9" s="49">
        <f t="shared" si="0"/>
        <v>129.78719932112665</v>
      </c>
    </row>
    <row r="10" spans="1:6" ht="14.25">
      <c r="A10" s="51" t="s">
        <v>5</v>
      </c>
      <c r="B10" s="31">
        <v>459.64</v>
      </c>
      <c r="C10" s="31">
        <v>411.77</v>
      </c>
      <c r="D10" s="31">
        <f>B10/'kursy euro'!$C$4</f>
        <v>110.1250658872011</v>
      </c>
      <c r="E10" s="31">
        <f>C10/'kursy euro'!$C$3</f>
        <v>98.62754491017964</v>
      </c>
      <c r="F10" s="52">
        <f t="shared" si="0"/>
        <v>111.62542195886054</v>
      </c>
    </row>
    <row r="11" spans="1:6" ht="14.25">
      <c r="A11" s="48" t="s">
        <v>31</v>
      </c>
      <c r="B11" s="28">
        <v>1565.1892199999998</v>
      </c>
      <c r="C11" s="28">
        <v>1466.51</v>
      </c>
      <c r="D11" s="28">
        <f>B11/'kursy euro'!$C$4</f>
        <v>375.003406967272</v>
      </c>
      <c r="E11" s="28">
        <f>C11/'kursy euro'!$C$3</f>
        <v>351.25988023952095</v>
      </c>
      <c r="F11" s="49">
        <f t="shared" si="0"/>
        <v>106.72884739960857</v>
      </c>
    </row>
    <row r="12" spans="1:6" ht="14.25">
      <c r="A12" s="51" t="s">
        <v>6</v>
      </c>
      <c r="B12" s="31">
        <v>459.64</v>
      </c>
      <c r="C12" s="31">
        <v>411.77</v>
      </c>
      <c r="D12" s="31">
        <f>B12/'kursy euro'!$C$4</f>
        <v>110.1250658872011</v>
      </c>
      <c r="E12" s="31">
        <f>C12/'kursy euro'!$C$3</f>
        <v>98.62754491017964</v>
      </c>
      <c r="F12" s="52">
        <f t="shared" si="0"/>
        <v>111.62542195886054</v>
      </c>
    </row>
    <row r="13" spans="1:6" ht="15" customHeight="1">
      <c r="A13" s="48" t="s">
        <v>7</v>
      </c>
      <c r="B13" s="28">
        <v>459.64</v>
      </c>
      <c r="C13" s="28">
        <v>411.77</v>
      </c>
      <c r="D13" s="28">
        <f>B13/'kursy euro'!$C$4</f>
        <v>110.1250658872011</v>
      </c>
      <c r="E13" s="28">
        <f>C13/'kursy euro'!$C$3</f>
        <v>98.62754491017964</v>
      </c>
      <c r="F13" s="49">
        <f t="shared" si="0"/>
        <v>111.62542195886054</v>
      </c>
    </row>
    <row r="14" spans="1:6" ht="15" customHeight="1">
      <c r="A14" s="105"/>
      <c r="B14" s="47" t="s">
        <v>40</v>
      </c>
      <c r="C14" s="47" t="s">
        <v>40</v>
      </c>
      <c r="D14" s="47" t="s">
        <v>40</v>
      </c>
      <c r="E14" s="47" t="s">
        <v>40</v>
      </c>
      <c r="F14" s="103" t="s">
        <v>2</v>
      </c>
    </row>
    <row r="15" spans="1:6" ht="14.25">
      <c r="A15" s="105"/>
      <c r="B15" s="45" t="s">
        <v>41</v>
      </c>
      <c r="C15" s="45" t="s">
        <v>33</v>
      </c>
      <c r="D15" s="45" t="s">
        <v>42</v>
      </c>
      <c r="E15" s="45" t="s">
        <v>34</v>
      </c>
      <c r="F15" s="103"/>
    </row>
    <row r="16" spans="1:6" ht="14.25">
      <c r="A16" s="51" t="s">
        <v>8</v>
      </c>
      <c r="B16" s="32">
        <v>69194.38</v>
      </c>
      <c r="C16" s="32">
        <v>71119.46</v>
      </c>
      <c r="D16" s="32">
        <f>B16/'kursy euro'!$B$4</f>
        <v>16563.982381385555</v>
      </c>
      <c r="E16" s="32">
        <f>C16/'kursy euro'!$B$3</f>
        <v>17089.451172625915</v>
      </c>
      <c r="F16" s="53">
        <f>(B16/C16)*100</f>
        <v>97.29317404828438</v>
      </c>
    </row>
    <row r="17" spans="1:6" ht="14.25">
      <c r="A17" s="48" t="s">
        <v>9</v>
      </c>
      <c r="B17" s="29">
        <v>28241.47</v>
      </c>
      <c r="C17" s="29">
        <v>29413.52</v>
      </c>
      <c r="D17" s="29">
        <f>B17/'kursy euro'!$B$4</f>
        <v>6760.5376550007195</v>
      </c>
      <c r="E17" s="29">
        <f>C17/'kursy euro'!$B$3</f>
        <v>7067.839292579777</v>
      </c>
      <c r="F17" s="50">
        <f aca="true" t="shared" si="1" ref="F17:F28">(B17/C17)*100</f>
        <v>96.01526780881717</v>
      </c>
    </row>
    <row r="18" spans="1:7" ht="14.25">
      <c r="A18" s="51" t="s">
        <v>10</v>
      </c>
      <c r="B18" s="32">
        <v>40952.91</v>
      </c>
      <c r="C18" s="32">
        <v>41705.94</v>
      </c>
      <c r="D18" s="32">
        <f>B18/'kursy euro'!$B$4</f>
        <v>9803.444726384834</v>
      </c>
      <c r="E18" s="32">
        <f>C18/'kursy euro'!$B$3</f>
        <v>10021.611880046137</v>
      </c>
      <c r="F18" s="53">
        <f t="shared" si="1"/>
        <v>98.19442985819286</v>
      </c>
      <c r="G18" s="24"/>
    </row>
    <row r="19" spans="1:6" ht="14.25">
      <c r="A19" s="48" t="s">
        <v>11</v>
      </c>
      <c r="B19" s="29">
        <v>22901.03</v>
      </c>
      <c r="C19" s="29">
        <v>19414.39</v>
      </c>
      <c r="D19" s="29">
        <f>B19/'kursy euro'!$B$4</f>
        <v>5482.125245367933</v>
      </c>
      <c r="E19" s="29">
        <f>C19/'kursy euro'!$B$3</f>
        <v>4665.1263936947325</v>
      </c>
      <c r="F19" s="50">
        <f t="shared" si="1"/>
        <v>117.95904996242477</v>
      </c>
    </row>
    <row r="20" spans="1:6" ht="14.25">
      <c r="A20" s="51" t="s">
        <v>27</v>
      </c>
      <c r="B20" s="32">
        <v>553.32</v>
      </c>
      <c r="C20" s="32">
        <v>263.11</v>
      </c>
      <c r="D20" s="32">
        <f>B20/'kursy euro'!$B$4</f>
        <v>132.45559438885434</v>
      </c>
      <c r="E20" s="32">
        <f>C20/'kursy euro'!$B$3</f>
        <v>63.223279507881585</v>
      </c>
      <c r="F20" s="53">
        <f t="shared" si="1"/>
        <v>210.29987457717306</v>
      </c>
    </row>
    <row r="21" spans="1:6" ht="14.25">
      <c r="A21" s="48" t="s">
        <v>29</v>
      </c>
      <c r="B21" s="29">
        <v>16527.78</v>
      </c>
      <c r="C21" s="29">
        <v>20950.09</v>
      </c>
      <c r="D21" s="29">
        <f>B21/'kursy euro'!$B$4</f>
        <v>3956.4753195767703</v>
      </c>
      <c r="E21" s="29">
        <f>C21/'kursy euro'!$B$3</f>
        <v>5034.143118031527</v>
      </c>
      <c r="F21" s="50">
        <f t="shared" si="1"/>
        <v>78.89121240051952</v>
      </c>
    </row>
    <row r="22" spans="1:6" ht="14.25">
      <c r="A22" s="51" t="s">
        <v>26</v>
      </c>
      <c r="B22" s="32">
        <v>16527.78</v>
      </c>
      <c r="C22" s="32">
        <v>20950.09</v>
      </c>
      <c r="D22" s="32">
        <f>B22/'kursy euro'!$B$4</f>
        <v>3956.4753195767703</v>
      </c>
      <c r="E22" s="32">
        <f>C22/'kursy euro'!$B$3</f>
        <v>5034.143118031527</v>
      </c>
      <c r="F22" s="53">
        <f t="shared" si="1"/>
        <v>78.89121240051952</v>
      </c>
    </row>
    <row r="23" spans="1:6" ht="14.25">
      <c r="A23" s="48" t="s">
        <v>30</v>
      </c>
      <c r="B23" s="29">
        <v>0</v>
      </c>
      <c r="C23" s="29">
        <v>0</v>
      </c>
      <c r="D23" s="29">
        <f>B23/'kursy euro'!$B$4</f>
        <v>0</v>
      </c>
      <c r="E23" s="29">
        <f>C23/'kursy euro'!$B$3</f>
        <v>0</v>
      </c>
      <c r="F23" s="50" t="s">
        <v>35</v>
      </c>
    </row>
    <row r="24" spans="1:6" ht="14.25">
      <c r="A24" s="51" t="s">
        <v>12</v>
      </c>
      <c r="B24" s="32">
        <v>33244.42</v>
      </c>
      <c r="C24" s="32">
        <v>36556.22</v>
      </c>
      <c r="D24" s="32">
        <f>B24/'kursy euro'!$B$4</f>
        <v>7958.16057835017</v>
      </c>
      <c r="E24" s="32">
        <f>C24/'kursy euro'!$B$3</f>
        <v>8784.174356016916</v>
      </c>
      <c r="F24" s="53">
        <f t="shared" si="1"/>
        <v>90.94052940922228</v>
      </c>
    </row>
    <row r="25" spans="1:6" ht="14.25">
      <c r="A25" s="48" t="s">
        <v>13</v>
      </c>
      <c r="B25" s="29">
        <v>3136.3500000000004</v>
      </c>
      <c r="C25" s="29">
        <v>5747.960000000001</v>
      </c>
      <c r="D25" s="29">
        <f>B25/'kursy euro'!$B$4</f>
        <v>750.7899650500312</v>
      </c>
      <c r="E25" s="29">
        <f>C25/'kursy euro'!$B$3</f>
        <v>1381.1899269511728</v>
      </c>
      <c r="F25" s="50">
        <f t="shared" si="1"/>
        <v>54.564575953903635</v>
      </c>
    </row>
    <row r="26" spans="1:6" ht="14.25">
      <c r="A26" s="51" t="s">
        <v>14</v>
      </c>
      <c r="B26" s="32">
        <v>30108.07</v>
      </c>
      <c r="C26" s="32">
        <v>30808.260000000002</v>
      </c>
      <c r="D26" s="32">
        <f>B26/'kursy euro'!$B$4</f>
        <v>7207.37061330014</v>
      </c>
      <c r="E26" s="32">
        <f>C26/'kursy euro'!$B$3</f>
        <v>7402.984429065745</v>
      </c>
      <c r="F26" s="53">
        <f t="shared" si="1"/>
        <v>97.72726535026645</v>
      </c>
    </row>
    <row r="27" spans="1:6" ht="14.25">
      <c r="A27" s="48" t="s">
        <v>15</v>
      </c>
      <c r="B27" s="29">
        <v>35949.96</v>
      </c>
      <c r="C27" s="29">
        <v>34563.24</v>
      </c>
      <c r="D27" s="29">
        <f>B27/'kursy euro'!$B$4</f>
        <v>8605.821803035382</v>
      </c>
      <c r="E27" s="29">
        <f>C27/'kursy euro'!$B$3</f>
        <v>8305.276816608995</v>
      </c>
      <c r="F27" s="50">
        <f t="shared" si="1"/>
        <v>104.01212386338781</v>
      </c>
    </row>
    <row r="28" spans="1:6" ht="14.25">
      <c r="A28" s="51" t="s">
        <v>16</v>
      </c>
      <c r="B28" s="32">
        <v>28200</v>
      </c>
      <c r="C28" s="32">
        <v>28200</v>
      </c>
      <c r="D28" s="32">
        <f>B28/'kursy euro'!$B$4</f>
        <v>6750.6104275386615</v>
      </c>
      <c r="E28" s="32">
        <f>C28/'kursy euro'!$B$3</f>
        <v>6776.239907727797</v>
      </c>
      <c r="F28" s="53">
        <f t="shared" si="1"/>
        <v>100</v>
      </c>
    </row>
    <row r="29" spans="2:7" ht="14.25">
      <c r="B29" s="24"/>
      <c r="G29" t="s">
        <v>32</v>
      </c>
    </row>
    <row r="32" spans="1:17" ht="14.25">
      <c r="A32" s="23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s="25" customFormat="1" ht="14.25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s="25" customFormat="1" ht="14.25">
      <c r="A34" s="70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1:17" s="25" customFormat="1" ht="14.25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1:17" s="26" customFormat="1" ht="12.75">
      <c r="A36" s="72"/>
      <c r="B36" s="73"/>
      <c r="C36" s="73"/>
      <c r="D36" s="73"/>
      <c r="E36" s="73"/>
      <c r="F36" s="73"/>
      <c r="G36" s="74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1:17" ht="14.25">
      <c r="A37" s="72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</row>
    <row r="38" spans="1:17" ht="14.2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17" ht="14.2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</row>
    <row r="40" spans="1:17" ht="14.25">
      <c r="A40" s="23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s="26" customFormat="1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1:17" s="26" customFormat="1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17" s="26" customFormat="1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="26" customFormat="1" ht="12.75"/>
    <row r="45" s="26" customFormat="1" ht="12.75"/>
    <row r="46" s="26" customFormat="1" ht="12.75"/>
    <row r="47" s="26" customFormat="1" ht="12.75"/>
  </sheetData>
  <sheetProtection/>
  <mergeCells count="4">
    <mergeCell ref="A3:A4"/>
    <mergeCell ref="F3:F4"/>
    <mergeCell ref="F14:F15"/>
    <mergeCell ref="A14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27" sqref="B27"/>
    </sheetView>
  </sheetViews>
  <sheetFormatPr defaultColWidth="8.796875" defaultRowHeight="14.25"/>
  <cols>
    <col min="2" max="2" width="20.5" style="0" customWidth="1"/>
    <col min="3" max="3" width="20.09765625" style="0" customWidth="1"/>
  </cols>
  <sheetData>
    <row r="1" spans="1:3" ht="14.25">
      <c r="A1" s="110"/>
      <c r="B1" s="15" t="s">
        <v>1</v>
      </c>
      <c r="C1" s="17" t="s">
        <v>0</v>
      </c>
    </row>
    <row r="2" spans="1:3" ht="15" thickBot="1">
      <c r="A2" s="110"/>
      <c r="B2" s="16" t="s">
        <v>44</v>
      </c>
      <c r="C2" s="18" t="s">
        <v>40</v>
      </c>
    </row>
    <row r="3" spans="1:3" ht="15" thickBot="1">
      <c r="A3" s="14">
        <v>2012</v>
      </c>
      <c r="B3" s="12">
        <v>4.1616</v>
      </c>
      <c r="C3" s="65">
        <v>4.175</v>
      </c>
    </row>
    <row r="4" spans="1:3" ht="15" thickBot="1">
      <c r="A4" s="14">
        <v>2013</v>
      </c>
      <c r="B4" s="13">
        <v>4.1774</v>
      </c>
      <c r="C4" s="11">
        <v>4.1738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="96" zoomScaleNormal="96" zoomScalePageLayoutView="0" workbookViewId="0" topLeftCell="A1">
      <selection activeCell="B21" sqref="B21"/>
    </sheetView>
  </sheetViews>
  <sheetFormatPr defaultColWidth="8.796875" defaultRowHeight="14.25"/>
  <cols>
    <col min="1" max="1" width="34.09765625" style="0" customWidth="1"/>
    <col min="2" max="2" width="11.8984375" style="0" customWidth="1"/>
    <col min="3" max="5" width="9.09765625" style="0" bestFit="1" customWidth="1"/>
    <col min="6" max="6" width="8.5" style="0" customWidth="1"/>
    <col min="7" max="7" width="22.59765625" style="0" customWidth="1"/>
  </cols>
  <sheetData>
    <row r="1" spans="1:11" ht="31.5" customHeight="1">
      <c r="A1" s="113" t="s">
        <v>48</v>
      </c>
      <c r="B1" s="113"/>
      <c r="C1" s="113"/>
      <c r="D1" s="113"/>
      <c r="E1" s="113"/>
      <c r="F1" s="8"/>
      <c r="G1" s="63"/>
      <c r="H1" s="63"/>
      <c r="I1" s="63"/>
      <c r="J1" s="63"/>
      <c r="K1" s="63"/>
    </row>
    <row r="2" spans="7:11" ht="14.25" customHeight="1">
      <c r="G2" s="63"/>
      <c r="H2" s="63"/>
      <c r="I2" s="63"/>
      <c r="J2" s="63"/>
      <c r="K2" s="63"/>
    </row>
    <row r="3" spans="1:9" ht="14.25" customHeight="1">
      <c r="A3" s="111"/>
      <c r="B3" s="90" t="s">
        <v>40</v>
      </c>
      <c r="C3" s="39" t="s">
        <v>40</v>
      </c>
      <c r="D3" s="4"/>
      <c r="E3" s="63"/>
      <c r="F3" s="63"/>
      <c r="G3" s="63"/>
      <c r="H3" s="63"/>
      <c r="I3" s="63"/>
    </row>
    <row r="4" spans="1:9" ht="15" customHeight="1" thickBot="1">
      <c r="A4" s="112"/>
      <c r="B4" s="91">
        <v>2013</v>
      </c>
      <c r="C4" s="40">
        <v>2012</v>
      </c>
      <c r="D4" s="5"/>
      <c r="E4" s="63"/>
      <c r="F4" s="63"/>
      <c r="G4" s="63"/>
      <c r="H4" s="63"/>
      <c r="I4" s="63"/>
    </row>
    <row r="5" spans="1:9" ht="15" customHeight="1" thickTop="1">
      <c r="A5" s="41" t="s">
        <v>21</v>
      </c>
      <c r="B5" s="42">
        <f>'wybrane dane - LUG SA'!B9/'wybrane dane - LUG SA'!B5</f>
        <v>-1.2323131414040505</v>
      </c>
      <c r="C5" s="43">
        <f>'wybrane dane - LUG SA'!C9/'wybrane dane - LUG SA'!C5</f>
        <v>-0.9607689631176062</v>
      </c>
      <c r="D5" s="6"/>
      <c r="E5" s="63"/>
      <c r="F5" s="63"/>
      <c r="G5" s="63"/>
      <c r="H5" s="63"/>
      <c r="I5" s="63"/>
    </row>
    <row r="6" spans="1:9" ht="14.25" customHeight="1">
      <c r="A6" s="38" t="s">
        <v>23</v>
      </c>
      <c r="B6" s="34">
        <f>'wybrane dane - LUG SA'!B11/'wybrane dane - LUG SA'!B5</f>
        <v>-1.1490327853964217</v>
      </c>
      <c r="C6" s="35">
        <f>'wybrane dane - LUG SA'!C11/'wybrane dane - LUG SA'!C5</f>
        <v>-0.8810020876826723</v>
      </c>
      <c r="D6" s="7"/>
      <c r="E6" s="63"/>
      <c r="F6" s="63"/>
      <c r="G6" s="63"/>
      <c r="H6" s="63"/>
      <c r="I6" s="63"/>
    </row>
    <row r="7" spans="1:9" ht="15" customHeight="1">
      <c r="A7" s="41" t="s">
        <v>22</v>
      </c>
      <c r="B7" s="42">
        <f>'wybrane dane - LUG SA'!B13/'wybrane dane - LUG SA'!B5</f>
        <v>-1.2059758423394786</v>
      </c>
      <c r="C7" s="43">
        <f>'wybrane dane - LUG SA'!C13/'wybrane dane - LUG SA'!C5</f>
        <v>-0.95607167710508</v>
      </c>
      <c r="D7" s="7"/>
      <c r="E7" s="63"/>
      <c r="F7" s="63"/>
      <c r="G7" s="63"/>
      <c r="H7" s="63"/>
      <c r="I7" s="63"/>
    </row>
    <row r="8" spans="1:9" ht="15" customHeight="1">
      <c r="A8" s="38" t="s">
        <v>36</v>
      </c>
      <c r="B8" s="34">
        <f>'wybrane dane - LUG SA'!B13/('wybrane dane - LUG SA'!B16-'wybrane dane - LUG SA'!B24)</f>
        <v>-0.004311995035636711</v>
      </c>
      <c r="C8" s="35">
        <f>'wybrane dane - LUG SA'!C13/('wybrane dane - LUG SA'!C16-'wybrane dane - LUG SA'!C24)</f>
        <v>-0.003577462927478502</v>
      </c>
      <c r="D8" s="7"/>
      <c r="E8" s="63"/>
      <c r="F8" s="63"/>
      <c r="G8" s="63"/>
      <c r="H8" s="63"/>
      <c r="I8" s="63"/>
    </row>
    <row r="9" spans="1:9" ht="15" customHeight="1">
      <c r="A9" s="44" t="s">
        <v>37</v>
      </c>
      <c r="B9" s="42">
        <f>'wybrane dane - LUG SA'!B13/'wybrane dane - LUG SA'!B16</f>
        <v>-0.004276017079595293</v>
      </c>
      <c r="C9" s="43">
        <f>'wybrane dane - LUG SA'!C13/'wybrane dane - LUG SA'!C16</f>
        <v>-0.0035496140186339394</v>
      </c>
      <c r="D9" s="7"/>
      <c r="E9" s="63"/>
      <c r="F9" s="63"/>
      <c r="G9" s="63"/>
      <c r="H9" s="63"/>
      <c r="I9" s="63"/>
    </row>
    <row r="10" spans="1:9" ht="15" customHeight="1">
      <c r="A10" s="38" t="s">
        <v>24</v>
      </c>
      <c r="B10" s="34">
        <f>'wybrane dane - LUG SA'!B18/'wybrane dane - LUG SA'!B26</f>
        <v>4.379915865848481</v>
      </c>
      <c r="C10" s="35">
        <f>'wybrane dane - LUG SA'!C18/'wybrane dane - LUG SA'!C26</f>
        <v>12.608490566037737</v>
      </c>
      <c r="D10" s="7"/>
      <c r="E10" s="63"/>
      <c r="F10" s="63"/>
      <c r="G10" s="63"/>
      <c r="H10" s="63"/>
      <c r="I10" s="63"/>
    </row>
    <row r="11" spans="1:9" ht="15" customHeight="1">
      <c r="A11" s="41" t="s">
        <v>25</v>
      </c>
      <c r="B11" s="42">
        <f>'wybrane dane - LUG SA'!B24/'wybrane dane - LUG SA'!B16</f>
        <v>0.008343691433797247</v>
      </c>
      <c r="C11" s="43">
        <f>'wybrane dane - LUG SA'!C24/'wybrane dane - LUG SA'!C16</f>
        <v>0.007784541561746199</v>
      </c>
      <c r="D11" s="7"/>
      <c r="E11" s="63"/>
      <c r="F11" s="63"/>
      <c r="G11" s="63"/>
      <c r="H11" s="63"/>
      <c r="I11" s="63"/>
    </row>
    <row r="12" spans="7:11" ht="14.25" customHeight="1">
      <c r="G12" s="63"/>
      <c r="H12" s="63"/>
      <c r="I12" s="63"/>
      <c r="J12" s="63"/>
      <c r="K12" s="63"/>
    </row>
    <row r="13" spans="1:11" ht="33" customHeight="1">
      <c r="A13" s="113" t="s">
        <v>49</v>
      </c>
      <c r="B13" s="113"/>
      <c r="C13" s="113"/>
      <c r="D13" s="113"/>
      <c r="E13" s="113"/>
      <c r="G13" s="63"/>
      <c r="H13" s="63"/>
      <c r="I13" s="63"/>
      <c r="J13" s="63"/>
      <c r="K13" s="63"/>
    </row>
    <row r="14" spans="7:11" ht="14.25" customHeight="1">
      <c r="G14" s="63"/>
      <c r="H14" s="63"/>
      <c r="I14" s="63"/>
      <c r="J14" s="63"/>
      <c r="K14" s="63"/>
    </row>
    <row r="15" spans="1:9" ht="14.25" customHeight="1">
      <c r="A15" s="111"/>
      <c r="B15" s="90" t="s">
        <v>40</v>
      </c>
      <c r="C15" s="39" t="s">
        <v>40</v>
      </c>
      <c r="D15" s="4"/>
      <c r="E15" s="63"/>
      <c r="F15" s="63"/>
      <c r="G15" s="63"/>
      <c r="H15" s="63"/>
      <c r="I15" s="63"/>
    </row>
    <row r="16" spans="1:9" ht="15" customHeight="1" thickBot="1">
      <c r="A16" s="112"/>
      <c r="B16" s="91">
        <v>2013</v>
      </c>
      <c r="C16" s="40">
        <v>2012</v>
      </c>
      <c r="D16" s="5"/>
      <c r="E16" s="63"/>
      <c r="F16" s="63"/>
      <c r="G16" s="63"/>
      <c r="H16" s="63"/>
      <c r="I16" s="63"/>
    </row>
    <row r="17" spans="1:9" ht="15" customHeight="1" thickTop="1">
      <c r="A17" s="46" t="s">
        <v>21</v>
      </c>
      <c r="B17" s="42">
        <f>'wybrane dane - skonsolidowane'!B9/'wybrane dane - skonsolidowane'!B5</f>
        <v>0.029651976663582835</v>
      </c>
      <c r="C17" s="43">
        <f>'wybrane dane - skonsolidowane'!C9/'wybrane dane - skonsolidowane'!C5</f>
        <v>0.02615227388328442</v>
      </c>
      <c r="D17" s="6"/>
      <c r="E17" s="63"/>
      <c r="F17" s="63"/>
      <c r="G17" s="63"/>
      <c r="H17" s="63"/>
      <c r="I17" s="63"/>
    </row>
    <row r="18" spans="1:9" ht="14.25" customHeight="1">
      <c r="A18" s="33" t="s">
        <v>23</v>
      </c>
      <c r="B18" s="34">
        <f>'wybrane dane - skonsolidowane'!B11/'wybrane dane - skonsolidowane'!B5</f>
        <v>0.06467320025210091</v>
      </c>
      <c r="C18" s="35">
        <f>'wybrane dane - skonsolidowane'!C11/'wybrane dane - skonsolidowane'!C5</f>
        <v>0.071076521158753</v>
      </c>
      <c r="D18" s="7"/>
      <c r="E18" s="63"/>
      <c r="F18" s="63"/>
      <c r="G18" s="63"/>
      <c r="H18" s="63"/>
      <c r="I18" s="63"/>
    </row>
    <row r="19" spans="1:9" ht="14.25" customHeight="1">
      <c r="A19" s="46" t="s">
        <v>22</v>
      </c>
      <c r="B19" s="42">
        <f>'wybrane dane - skonsolidowane'!B13/'wybrane dane - skonsolidowane'!B5</f>
        <v>0.014692700311889469</v>
      </c>
      <c r="C19" s="43">
        <f>'wybrane dane - skonsolidowane'!C13/'wybrane dane - skonsolidowane'!C5</f>
        <v>0.015715416945848815</v>
      </c>
      <c r="D19" s="7"/>
      <c r="E19" s="63"/>
      <c r="F19" s="63"/>
      <c r="G19" s="63"/>
      <c r="H19" s="63"/>
      <c r="I19" s="63"/>
    </row>
    <row r="20" spans="1:9" ht="22.5" customHeight="1">
      <c r="A20" s="33" t="s">
        <v>36</v>
      </c>
      <c r="B20" s="94">
        <f>'wybrane dane - skonsolidowane'!B13/('wybrane dane - skonsolidowane'!B16-('wybrane dane - skonsolidowane'!B25+'wybrane dane - skonsolidowane'!B26))</f>
        <v>0.008479340622563752</v>
      </c>
      <c r="C20" s="95">
        <f>'wybrane dane - skonsolidowane'!C13/('wybrane dane - skonsolidowane'!C16-('wybrane dane - skonsolidowane'!C25+'wybrane dane - skonsolidowane'!C26))</f>
        <v>0.008139431102679087</v>
      </c>
      <c r="D20" s="7"/>
      <c r="E20" s="63"/>
      <c r="F20" s="63"/>
      <c r="G20" s="63"/>
      <c r="H20" s="63"/>
      <c r="I20" s="63"/>
    </row>
    <row r="21" spans="1:9" ht="14.25" customHeight="1">
      <c r="A21" s="46" t="s">
        <v>37</v>
      </c>
      <c r="B21" s="42">
        <f>'wybrane dane - skonsolidowane'!B13/'wybrane dane - skonsolidowane'!B16</f>
        <v>0.004551190941843372</v>
      </c>
      <c r="C21" s="43">
        <f>'wybrane dane - skonsolidowane'!C13/'wybrane dane - skonsolidowane'!C16</f>
        <v>0.004096891636496891</v>
      </c>
      <c r="D21" s="7"/>
      <c r="E21" s="63"/>
      <c r="F21" s="63"/>
      <c r="G21" s="63"/>
      <c r="H21" s="63"/>
      <c r="I21" s="63"/>
    </row>
    <row r="22" spans="1:9" ht="14.25" customHeight="1">
      <c r="A22" s="33" t="s">
        <v>24</v>
      </c>
      <c r="B22" s="34">
        <f>'wybrane dane - skonsolidowane'!B18/'wybrane dane - skonsolidowane'!B26</f>
        <v>1.3969072646671459</v>
      </c>
      <c r="C22" s="35">
        <f>'wybrane dane - skonsolidowane'!C18/'wybrane dane - skonsolidowane'!C26</f>
        <v>1.416253799514809</v>
      </c>
      <c r="D22" s="7"/>
      <c r="E22" s="63"/>
      <c r="F22" s="63"/>
      <c r="G22" s="63"/>
      <c r="H22" s="63"/>
      <c r="I22" s="63"/>
    </row>
    <row r="23" spans="1:9" ht="14.25" customHeight="1">
      <c r="A23" s="46" t="s">
        <v>25</v>
      </c>
      <c r="B23" s="42">
        <f>'wybrane dane - skonsolidowane'!B24/'wybrane dane - skonsolidowane'!B16</f>
        <v>0.46326121989573926</v>
      </c>
      <c r="C23" s="43">
        <f>'wybrane dane - skonsolidowane'!C24/'wybrane dane - skonsolidowane'!C16</f>
        <v>0.496661181252778</v>
      </c>
      <c r="D23" s="7"/>
      <c r="E23" s="63"/>
      <c r="F23" s="63"/>
      <c r="G23" s="63"/>
      <c r="H23" s="63"/>
      <c r="I23" s="63"/>
    </row>
    <row r="24" spans="1:11" ht="14.25" customHeight="1">
      <c r="A24" s="19"/>
      <c r="B24" s="20"/>
      <c r="C24" s="20"/>
      <c r="D24" s="20"/>
      <c r="E24" s="20"/>
      <c r="F24" s="7"/>
      <c r="G24" s="63"/>
      <c r="H24" s="63"/>
      <c r="I24" s="63"/>
      <c r="J24" s="63"/>
      <c r="K24" s="63"/>
    </row>
    <row r="25" spans="1:11" ht="45.75" customHeight="1">
      <c r="A25" s="113" t="s">
        <v>50</v>
      </c>
      <c r="B25" s="113"/>
      <c r="C25" s="113"/>
      <c r="D25" s="113"/>
      <c r="E25" s="113"/>
      <c r="G25" s="63"/>
      <c r="H25" s="63"/>
      <c r="I25" s="63"/>
      <c r="J25" s="63"/>
      <c r="K25" s="63"/>
    </row>
    <row r="26" spans="7:11" ht="14.25" customHeight="1">
      <c r="G26" s="63"/>
      <c r="H26" s="63"/>
      <c r="I26" s="63"/>
      <c r="J26" s="63"/>
      <c r="K26" s="63"/>
    </row>
    <row r="27" spans="1:9" ht="14.25" customHeight="1">
      <c r="A27" s="111"/>
      <c r="B27" s="90" t="s">
        <v>40</v>
      </c>
      <c r="C27" s="39" t="s">
        <v>40</v>
      </c>
      <c r="E27" s="63"/>
      <c r="F27" s="63"/>
      <c r="G27" s="63"/>
      <c r="H27" s="63"/>
      <c r="I27" s="63"/>
    </row>
    <row r="28" spans="1:9" ht="14.25" customHeight="1">
      <c r="A28" s="112"/>
      <c r="B28" s="91">
        <v>2013</v>
      </c>
      <c r="C28" s="40">
        <v>2012</v>
      </c>
      <c r="E28" s="63"/>
      <c r="F28" s="63"/>
      <c r="G28" s="63"/>
      <c r="H28" s="63"/>
      <c r="I28" s="63"/>
    </row>
    <row r="29" spans="1:9" ht="14.25" customHeight="1">
      <c r="A29" s="92" t="s">
        <v>21</v>
      </c>
      <c r="B29" s="42">
        <f>'wybrane dane - LLF'!B9/'wybrane dane - LLF'!B5</f>
        <v>0.035701027295029164</v>
      </c>
      <c r="C29" s="43">
        <f>'wybrane dane - LLF'!C9/'wybrane dane - LLF'!C5</f>
        <v>0.03185033181976947</v>
      </c>
      <c r="E29" s="63"/>
      <c r="F29" s="63"/>
      <c r="G29" s="63"/>
      <c r="H29" s="63"/>
      <c r="I29" s="63"/>
    </row>
    <row r="30" spans="1:9" ht="14.25" customHeight="1">
      <c r="A30" s="93" t="s">
        <v>23</v>
      </c>
      <c r="B30" s="34">
        <f>'wybrane dane - LLF'!B11/'wybrane dane - LLF'!B5</f>
        <v>0.07026048090066188</v>
      </c>
      <c r="C30" s="34">
        <f>'wybrane dane - LLF'!C11/'wybrane dane - LLF'!C5</f>
        <v>0.07622446900520599</v>
      </c>
      <c r="E30" s="63"/>
      <c r="F30" s="63"/>
      <c r="G30" s="63"/>
      <c r="H30" s="63"/>
      <c r="I30" s="63"/>
    </row>
    <row r="31" spans="1:9" ht="14.25" customHeight="1">
      <c r="A31" s="92" t="s">
        <v>22</v>
      </c>
      <c r="B31" s="42">
        <f>'wybrane dane - LLF'!B13/'wybrane dane - LLF'!B5</f>
        <v>0.020632986113449103</v>
      </c>
      <c r="C31" s="43">
        <f>'wybrane dane - LLF'!C13/'wybrane dane - LLF'!C5</f>
        <v>0.02140247908454335</v>
      </c>
      <c r="E31" s="63"/>
      <c r="F31" s="63"/>
      <c r="G31" s="63"/>
      <c r="H31" s="63"/>
      <c r="I31" s="63"/>
    </row>
    <row r="32" spans="1:9" ht="14.25" customHeight="1">
      <c r="A32" s="93" t="s">
        <v>36</v>
      </c>
      <c r="B32" s="36">
        <f>'wybrane dane - LLF'!B13/('wybrane dane - LLF'!B16-('wybrane dane - LLF'!B25+'wybrane dane - LLF'!B26))</f>
        <v>0.012785549691849446</v>
      </c>
      <c r="C32" s="37">
        <f>'wybrane dane - LLF'!C13/('wybrane dane - LLF'!C16-('wybrane dane - LLF'!C25+'wybrane dane - LLF'!C26))</f>
        <v>0.011913524310799563</v>
      </c>
      <c r="E32" s="63"/>
      <c r="F32" s="63"/>
      <c r="G32" s="63"/>
      <c r="H32" s="63"/>
      <c r="I32" s="63"/>
    </row>
    <row r="33" spans="1:9" ht="14.25" customHeight="1">
      <c r="A33" s="92" t="s">
        <v>37</v>
      </c>
      <c r="B33" s="42">
        <f>'wybrane dane - LLF'!B13/'wybrane dane - LLF'!B16</f>
        <v>0.0066427360141098155</v>
      </c>
      <c r="C33" s="43">
        <f>'wybrane dane - LLF'!C13/'wybrane dane - LLF'!C16</f>
        <v>0.005789835862083316</v>
      </c>
      <c r="E33" s="63"/>
      <c r="F33" s="63"/>
      <c r="G33" s="63"/>
      <c r="H33" s="63"/>
      <c r="I33" s="63"/>
    </row>
    <row r="34" spans="1:9" ht="14.25" customHeight="1">
      <c r="A34" s="93" t="s">
        <v>24</v>
      </c>
      <c r="B34" s="34">
        <f>'wybrane dane - LLF'!B18/'wybrane dane - LLF'!B26</f>
        <v>1.3601971165870148</v>
      </c>
      <c r="C34" s="35">
        <f>'wybrane dane - LLF'!C18/'wybrane dane - LLF'!C26</f>
        <v>1.3537259163613913</v>
      </c>
      <c r="E34" s="63"/>
      <c r="F34" s="63"/>
      <c r="G34" s="63"/>
      <c r="H34" s="63"/>
      <c r="I34" s="63"/>
    </row>
    <row r="35" spans="1:9" ht="14.25" customHeight="1">
      <c r="A35" s="92" t="s">
        <v>25</v>
      </c>
      <c r="B35" s="42">
        <f>'wybrane dane - LLF'!B24/'wybrane dane - LLF'!B16</f>
        <v>0.480449712823498</v>
      </c>
      <c r="C35" s="43">
        <f>'wybrane dane - LLF'!C24/'wybrane dane - LLF'!C16</f>
        <v>0.5140114955878461</v>
      </c>
      <c r="E35" s="63"/>
      <c r="F35" s="63"/>
      <c r="G35" s="63"/>
      <c r="H35" s="63"/>
      <c r="I35" s="63"/>
    </row>
  </sheetData>
  <sheetProtection/>
  <mergeCells count="6">
    <mergeCell ref="A27:A28"/>
    <mergeCell ref="A3:A4"/>
    <mergeCell ref="A15:A16"/>
    <mergeCell ref="A1:E1"/>
    <mergeCell ref="A13:E13"/>
    <mergeCell ref="A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5" sqref="B5"/>
    </sheetView>
  </sheetViews>
  <sheetFormatPr defaultColWidth="8.796875" defaultRowHeight="14.25"/>
  <cols>
    <col min="1" max="1" width="40.19921875" style="9" customWidth="1"/>
    <col min="2" max="3" width="25.59765625" style="9" customWidth="1"/>
    <col min="4" max="16384" width="9" style="9" customWidth="1"/>
  </cols>
  <sheetData>
    <row r="1" ht="15.75">
      <c r="A1" s="21" t="s">
        <v>53</v>
      </c>
    </row>
    <row r="3" spans="1:3" ht="14.25">
      <c r="A3" s="114"/>
      <c r="B3" s="54" t="s">
        <v>52</v>
      </c>
      <c r="C3" s="54" t="s">
        <v>52</v>
      </c>
    </row>
    <row r="4" spans="1:3" ht="14.25">
      <c r="A4" s="115"/>
      <c r="B4" s="59" t="s">
        <v>41</v>
      </c>
      <c r="C4" s="59" t="s">
        <v>33</v>
      </c>
    </row>
    <row r="5" spans="1:3" ht="14.25">
      <c r="A5" s="55" t="s">
        <v>17</v>
      </c>
      <c r="B5" s="57">
        <v>101.55</v>
      </c>
      <c r="C5" s="56">
        <v>1.92</v>
      </c>
    </row>
    <row r="6" spans="1:5" ht="14.25">
      <c r="A6" s="61" t="s">
        <v>18</v>
      </c>
      <c r="B6" s="58">
        <v>-421.4</v>
      </c>
      <c r="C6" s="60">
        <v>0</v>
      </c>
      <c r="E6" s="27"/>
    </row>
    <row r="7" spans="1:3" ht="14.25">
      <c r="A7" s="55" t="s">
        <v>19</v>
      </c>
      <c r="B7" s="57">
        <v>0</v>
      </c>
      <c r="C7" s="56">
        <v>0</v>
      </c>
    </row>
    <row r="8" spans="1:3" ht="14.25">
      <c r="A8" s="61" t="s">
        <v>20</v>
      </c>
      <c r="B8" s="58">
        <v>-319.85</v>
      </c>
      <c r="C8" s="60">
        <v>1.92</v>
      </c>
    </row>
    <row r="10" spans="1:5" ht="15.75">
      <c r="A10" s="21" t="s">
        <v>54</v>
      </c>
      <c r="B10" s="22"/>
      <c r="C10" s="22"/>
      <c r="D10" s="22"/>
      <c r="E10" s="22"/>
    </row>
    <row r="12" spans="1:3" ht="14.25">
      <c r="A12" s="114"/>
      <c r="B12" s="54" t="s">
        <v>52</v>
      </c>
      <c r="C12" s="54" t="s">
        <v>52</v>
      </c>
    </row>
    <row r="13" spans="1:3" ht="14.25">
      <c r="A13" s="115"/>
      <c r="B13" s="59" t="s">
        <v>41</v>
      </c>
      <c r="C13" s="59" t="s">
        <v>33</v>
      </c>
    </row>
    <row r="14" spans="1:7" ht="14.25">
      <c r="A14" s="55" t="s">
        <v>17</v>
      </c>
      <c r="B14" s="57">
        <v>422.07</v>
      </c>
      <c r="C14" s="56">
        <v>1803.73</v>
      </c>
      <c r="D14" s="24"/>
      <c r="E14" s="24"/>
      <c r="F14" s="24"/>
      <c r="G14" s="24"/>
    </row>
    <row r="15" spans="1:7" ht="14.25">
      <c r="A15" s="61" t="s">
        <v>18</v>
      </c>
      <c r="B15" s="58">
        <v>-474.31</v>
      </c>
      <c r="C15" s="60">
        <v>-1048.11</v>
      </c>
      <c r="D15" s="24"/>
      <c r="E15" s="24"/>
      <c r="F15" s="24"/>
      <c r="G15" s="24"/>
    </row>
    <row r="16" spans="1:7" ht="14.25">
      <c r="A16" s="55" t="s">
        <v>19</v>
      </c>
      <c r="B16" s="57">
        <v>-604.19</v>
      </c>
      <c r="C16" s="56">
        <v>-1576.54</v>
      </c>
      <c r="D16" s="24"/>
      <c r="E16" s="24"/>
      <c r="F16" s="24"/>
      <c r="G16" s="24"/>
    </row>
    <row r="17" spans="1:7" ht="14.25">
      <c r="A17" s="61" t="s">
        <v>20</v>
      </c>
      <c r="B17" s="58">
        <v>-656.44</v>
      </c>
      <c r="C17" s="60">
        <v>-820.92</v>
      </c>
      <c r="D17" s="24"/>
      <c r="E17" s="24"/>
      <c r="F17" s="24"/>
      <c r="G17" s="24"/>
    </row>
    <row r="19" ht="15.75">
      <c r="A19" s="21" t="s">
        <v>55</v>
      </c>
    </row>
    <row r="21" spans="1:3" ht="14.25">
      <c r="A21" s="114"/>
      <c r="B21" s="54" t="s">
        <v>52</v>
      </c>
      <c r="C21" s="54" t="s">
        <v>52</v>
      </c>
    </row>
    <row r="22" spans="1:3" ht="14.25">
      <c r="A22" s="115"/>
      <c r="B22" s="59" t="s">
        <v>41</v>
      </c>
      <c r="C22" s="59" t="s">
        <v>33</v>
      </c>
    </row>
    <row r="23" spans="1:3" ht="14.25">
      <c r="A23" s="55" t="s">
        <v>17</v>
      </c>
      <c r="B23" s="57">
        <v>320.52</v>
      </c>
      <c r="C23" s="56">
        <v>1801.81</v>
      </c>
    </row>
    <row r="24" spans="1:3" ht="14.25">
      <c r="A24" s="61" t="s">
        <v>18</v>
      </c>
      <c r="B24" s="58">
        <v>-52.91</v>
      </c>
      <c r="C24" s="60">
        <v>-1048.11</v>
      </c>
    </row>
    <row r="25" spans="1:3" ht="14.25">
      <c r="A25" s="55" t="s">
        <v>19</v>
      </c>
      <c r="B25" s="57">
        <v>-604.19</v>
      </c>
      <c r="C25" s="56">
        <v>-1576.54</v>
      </c>
    </row>
    <row r="26" spans="1:3" ht="14.25">
      <c r="A26" s="61" t="s">
        <v>20</v>
      </c>
      <c r="B26" s="58">
        <v>-336.59</v>
      </c>
      <c r="C26" s="60">
        <v>-822.84</v>
      </c>
    </row>
    <row r="27" spans="2:3" ht="14.25">
      <c r="B27" s="10"/>
      <c r="C27" s="10"/>
    </row>
  </sheetData>
  <sheetProtection/>
  <mergeCells count="3">
    <mergeCell ref="A3:A4"/>
    <mergeCell ref="A12:A13"/>
    <mergeCell ref="A21:A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8.796875" defaultRowHeight="14.25"/>
  <cols>
    <col min="2" max="2" width="18.69921875" style="0" customWidth="1"/>
    <col min="3" max="3" width="13.5" style="0" customWidth="1"/>
    <col min="4" max="4" width="13.69921875" style="0" customWidth="1"/>
    <col min="5" max="5" width="19.5976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monikab</dc:creator>
  <cp:keywords/>
  <dc:description/>
  <cp:lastModifiedBy>Monika</cp:lastModifiedBy>
  <cp:lastPrinted>2013-05-14T07:53:56Z</cp:lastPrinted>
  <dcterms:created xsi:type="dcterms:W3CDTF">2009-04-23T14:29:45Z</dcterms:created>
  <dcterms:modified xsi:type="dcterms:W3CDTF">2013-08-09T13:13:20Z</dcterms:modified>
  <cp:category/>
  <cp:version/>
  <cp:contentType/>
  <cp:contentStatus/>
</cp:coreProperties>
</file>