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8195" windowHeight="6975"/>
  </bookViews>
  <sheets>
    <sheet name="RZiS LLF" sheetId="2" r:id="rId1"/>
    <sheet name="Sk. spr.z cał.doch. LLF" sheetId="4" r:id="rId2"/>
    <sheet name="Bilans LLF" sheetId="3" r:id="rId3"/>
    <sheet name="Zest.zmian w kap.wł. LLF" sheetId="5" r:id="rId4"/>
    <sheet name="Rach.przep.pienięż LLF" sheetId="6" r:id="rId5"/>
    <sheet name="Wybrane dane finansowe LLF" sheetId="7" r:id="rId6"/>
    <sheet name="Wskaźniki finansowe LLF" sheetId="8" r:id="rId7"/>
    <sheet name="Kursy walut" sheetId="9" r:id="rId8"/>
  </sheets>
  <externalReferences>
    <externalReference r:id="rId9"/>
    <externalReference r:id="rId10"/>
  </externalReferences>
  <calcPr calcId="145621"/>
</workbook>
</file>

<file path=xl/calcChain.xml><?xml version="1.0" encoding="utf-8"?>
<calcChain xmlns="http://schemas.openxmlformats.org/spreadsheetml/2006/main">
  <c r="D3" i="6" l="1"/>
  <c r="C3" i="6"/>
  <c r="F12" i="8" l="1"/>
  <c r="E12" i="8"/>
  <c r="D12" i="8"/>
  <c r="C12" i="8"/>
  <c r="F11" i="8"/>
  <c r="E11" i="8"/>
  <c r="D11" i="8"/>
  <c r="C11" i="8"/>
  <c r="F10" i="8"/>
  <c r="E10" i="8"/>
  <c r="D10" i="8"/>
  <c r="C10" i="8"/>
  <c r="F9" i="8"/>
  <c r="E9" i="8"/>
  <c r="D9" i="8"/>
  <c r="C9" i="8"/>
  <c r="F8" i="8"/>
  <c r="E8" i="8"/>
  <c r="D8" i="8"/>
  <c r="C8" i="8"/>
  <c r="F7" i="8"/>
  <c r="E7" i="8"/>
  <c r="D7" i="8"/>
  <c r="C7" i="8"/>
  <c r="F6" i="8"/>
  <c r="E6" i="8"/>
  <c r="D6" i="8"/>
  <c r="C6" i="8"/>
  <c r="K6" i="7"/>
  <c r="K7" i="7"/>
  <c r="K8" i="7"/>
  <c r="K9" i="7"/>
  <c r="K10" i="7"/>
  <c r="K11" i="7"/>
  <c r="K12" i="7"/>
  <c r="K13" i="7"/>
  <c r="K5" i="7"/>
  <c r="J6" i="7"/>
  <c r="J7" i="7"/>
  <c r="J8" i="7"/>
  <c r="J9" i="7"/>
  <c r="J10" i="7"/>
  <c r="J11" i="7"/>
  <c r="J12" i="7"/>
  <c r="J13" i="7"/>
  <c r="J5" i="7"/>
  <c r="F6" i="7"/>
  <c r="F7" i="7"/>
  <c r="F8" i="7"/>
  <c r="F9" i="7"/>
  <c r="F10" i="7"/>
  <c r="F11" i="7"/>
  <c r="F12" i="7"/>
  <c r="F13" i="7"/>
  <c r="F5" i="7"/>
  <c r="E6" i="7"/>
  <c r="E7" i="7"/>
  <c r="E8" i="7"/>
  <c r="E9" i="7"/>
  <c r="E10" i="7"/>
  <c r="E11" i="7"/>
  <c r="E12" i="7"/>
  <c r="E13" i="7"/>
  <c r="E5" i="7"/>
  <c r="F17" i="7"/>
  <c r="F18" i="7"/>
  <c r="F19" i="7"/>
  <c r="F20" i="7"/>
  <c r="F21" i="7"/>
  <c r="F22" i="7"/>
  <c r="F23" i="7"/>
  <c r="F24" i="7"/>
  <c r="F25" i="7"/>
  <c r="F26" i="7"/>
  <c r="F27" i="7"/>
  <c r="F28" i="7"/>
  <c r="F16" i="7"/>
  <c r="E17" i="7"/>
  <c r="E18" i="7"/>
  <c r="E19" i="7"/>
  <c r="E20" i="7"/>
  <c r="E21" i="7"/>
  <c r="E22" i="7"/>
  <c r="E23" i="7"/>
  <c r="E24" i="7"/>
  <c r="E25" i="7"/>
  <c r="E26" i="7"/>
  <c r="E27" i="7"/>
  <c r="E28" i="7"/>
  <c r="E16" i="7"/>
  <c r="G19" i="7"/>
  <c r="G20" i="7"/>
  <c r="G22" i="7"/>
  <c r="L10" i="7"/>
  <c r="G10" i="7"/>
  <c r="D26" i="7"/>
  <c r="I26" i="7" s="1"/>
  <c r="D25" i="7"/>
  <c r="D24" i="7" s="1"/>
  <c r="I24" i="7" s="1"/>
  <c r="C26" i="7"/>
  <c r="C25" i="7"/>
  <c r="C24" i="7" s="1"/>
  <c r="D21" i="7"/>
  <c r="D16" i="7"/>
  <c r="I16" i="7" s="1"/>
  <c r="C21" i="7"/>
  <c r="G21" i="7" s="1"/>
  <c r="C16" i="7"/>
  <c r="H16" i="7" s="1"/>
  <c r="H17" i="7"/>
  <c r="I17" i="7"/>
  <c r="H18" i="7"/>
  <c r="I18" i="7"/>
  <c r="H19" i="7"/>
  <c r="L19" i="7" s="1"/>
  <c r="I19" i="7"/>
  <c r="H20" i="7"/>
  <c r="L20" i="7" s="1"/>
  <c r="I20" i="7"/>
  <c r="H22" i="7"/>
  <c r="I22" i="7"/>
  <c r="H23" i="7"/>
  <c r="I23" i="7"/>
  <c r="I25" i="7"/>
  <c r="H26" i="7"/>
  <c r="H27" i="7"/>
  <c r="I27" i="7"/>
  <c r="H28" i="7"/>
  <c r="I28" i="7"/>
  <c r="D12" i="7"/>
  <c r="D13" i="7" s="1"/>
  <c r="D11" i="7"/>
  <c r="C12" i="7"/>
  <c r="C13" i="7" s="1"/>
  <c r="C11" i="7"/>
  <c r="G11" i="7" s="1"/>
  <c r="H12" i="7"/>
  <c r="H13" i="7" s="1"/>
  <c r="L13" i="7" s="1"/>
  <c r="H11" i="7"/>
  <c r="L11" i="7" s="1"/>
  <c r="I13" i="7"/>
  <c r="I12" i="7"/>
  <c r="I11" i="7"/>
  <c r="B15" i="5"/>
  <c r="B5" i="5"/>
  <c r="B4" i="5"/>
  <c r="G13" i="7" l="1"/>
  <c r="H21" i="7"/>
  <c r="G12" i="7"/>
  <c r="L12" i="7"/>
  <c r="I21" i="7"/>
  <c r="H24" i="7"/>
  <c r="L24" i="7" s="1"/>
  <c r="H25" i="7"/>
  <c r="L25" i="7" s="1"/>
  <c r="K19" i="7"/>
  <c r="K20" i="7"/>
  <c r="K28" i="7"/>
  <c r="J17" i="7"/>
  <c r="J21" i="7"/>
  <c r="J24" i="7"/>
  <c r="J25" i="7"/>
  <c r="J28" i="7"/>
  <c r="K16" i="7"/>
  <c r="J16" i="7"/>
  <c r="L28" i="7"/>
  <c r="G28" i="7"/>
  <c r="L27" i="7"/>
  <c r="K27" i="7"/>
  <c r="G27" i="7"/>
  <c r="J27" i="7"/>
  <c r="L26" i="7"/>
  <c r="J26" i="7"/>
  <c r="G26" i="7"/>
  <c r="K26" i="7"/>
  <c r="K25" i="7"/>
  <c r="G25" i="7"/>
  <c r="K24" i="7"/>
  <c r="K23" i="7"/>
  <c r="J23" i="7"/>
  <c r="L22" i="7"/>
  <c r="K22" i="7"/>
  <c r="J22" i="7"/>
  <c r="L21" i="7"/>
  <c r="K21" i="7"/>
  <c r="J20" i="7"/>
  <c r="J19" i="7"/>
  <c r="L18" i="7"/>
  <c r="J18" i="7"/>
  <c r="G18" i="7"/>
  <c r="K18" i="7"/>
  <c r="L17" i="7"/>
  <c r="K17" i="7"/>
  <c r="G17" i="7"/>
  <c r="L16" i="7"/>
  <c r="G16" i="7"/>
  <c r="L9" i="7"/>
  <c r="G9" i="7"/>
  <c r="L8" i="7"/>
  <c r="G8" i="7"/>
  <c r="L7" i="7"/>
  <c r="G7" i="7"/>
  <c r="L6" i="7"/>
  <c r="G6" i="7"/>
  <c r="L5" i="7"/>
  <c r="G5" i="7"/>
  <c r="G24" i="7" l="1"/>
</calcChain>
</file>

<file path=xl/sharedStrings.xml><?xml version="1.0" encoding="utf-8"?>
<sst xmlns="http://schemas.openxmlformats.org/spreadsheetml/2006/main" count="262" uniqueCount="181">
  <si>
    <t>za okres 01.01.2013 - 30.09.2013</t>
  </si>
  <si>
    <t>za okres 01.01.2012 - 30.09.2012</t>
  </si>
  <si>
    <t>za okres 01.07.2013 - 30.09.2013</t>
  </si>
  <si>
    <t>za okres 01.07.2012 - 30.09.2012</t>
  </si>
  <si>
    <t>Przychody ze sprzedaży</t>
  </si>
  <si>
    <t>Przychody ze sprzedaży produktów i usług</t>
  </si>
  <si>
    <t>Przychody ze sprzedaży towarów i materiałów</t>
  </si>
  <si>
    <t>Koszty sprzedanych produktów, towarów i materiałów</t>
  </si>
  <si>
    <t>Koszty wytworzenia sprzedanych produktów i usług</t>
  </si>
  <si>
    <t>Wartość sprzedanych towarów i materiałów</t>
  </si>
  <si>
    <t>Zysk  (strata) brutto na sprzedaży</t>
  </si>
  <si>
    <t>Różnica z tytułu przekazania aktywów niegotówkowych właścicielom</t>
  </si>
  <si>
    <t>Pozostałe przychody operacyjne</t>
  </si>
  <si>
    <t>Koszty sprzedaży</t>
  </si>
  <si>
    <t>Koszty ogólnego zarządu</t>
  </si>
  <si>
    <t>Nakłady na prace badawcze i rozwojowe</t>
  </si>
  <si>
    <t>Pozostałe koszty operacyjne</t>
  </si>
  <si>
    <t>Zysk (strata) na działalności operacyjnej</t>
  </si>
  <si>
    <t>Przychody finansowe</t>
  </si>
  <si>
    <t>Koszty finansowe</t>
  </si>
  <si>
    <t>Udział w zyskach (stratach) netto jednostek wycenianych metodą praw własności</t>
  </si>
  <si>
    <t>Zysk (strata) przed opodatkowaniem</t>
  </si>
  <si>
    <t>Podatek dochodowy</t>
  </si>
  <si>
    <t>Zysk (strata) netto należny udziałowcom mniejszościowym</t>
  </si>
  <si>
    <t>Zysk (strata) netto z działalności kontynuowanej</t>
  </si>
  <si>
    <t>Zysk (strata) z działalności zaniechanej</t>
  </si>
  <si>
    <t>Zysk (strata) netto</t>
  </si>
  <si>
    <t>Zysk (strata) netto należny akcjonariuszom jenostki dominującej</t>
  </si>
  <si>
    <t>Zysk (strata) netto na jedną akcję (w zł)</t>
  </si>
  <si>
    <t>Podstawowy za okres obrotowy</t>
  </si>
  <si>
    <t>Rozwodniony za okres obrotowy</t>
  </si>
  <si>
    <t>Zysk (strata) netto na jedną akcję z działalności kontynuowanej (w zł)</t>
  </si>
  <si>
    <t>Zysk (strata) netto na jedną akcję z działalności zaniechanej (w zł)</t>
  </si>
  <si>
    <t>w tys. PLN</t>
  </si>
  <si>
    <t>stan na 30.09.2013 r.</t>
  </si>
  <si>
    <t>stan na 30.09.2012 r.</t>
  </si>
  <si>
    <t>Aktywa trwałe</t>
  </si>
  <si>
    <t>Rzeczowe aktywa trwałe</t>
  </si>
  <si>
    <t xml:space="preserve">Wartości niematerialne </t>
  </si>
  <si>
    <t>Nieruchomości inwestycyjne</t>
  </si>
  <si>
    <t>Inwestycje w jednostkach podporządkowanych</t>
  </si>
  <si>
    <t>Aktywa finansowe dostepne do sprzedaży</t>
  </si>
  <si>
    <t>Pozostałe aktywa finansowe</t>
  </si>
  <si>
    <t>Aktywa z tytułu odroczonego podatku dochodowego</t>
  </si>
  <si>
    <t>Należności długoterminowe</t>
  </si>
  <si>
    <t>Aktywa obrotowe</t>
  </si>
  <si>
    <t>Zapasy</t>
  </si>
  <si>
    <t>Należności handlowe</t>
  </si>
  <si>
    <t>Należności z tytułu bieżącego podatku dochodowego</t>
  </si>
  <si>
    <t xml:space="preserve">Pozostałe należności </t>
  </si>
  <si>
    <t>Aktywa finansowe dostępne do sprzedaży</t>
  </si>
  <si>
    <t>Aktywa finansowe wyceniane w wartości godziwej przez wynik finansowy</t>
  </si>
  <si>
    <t>Rozliczenia międzyokresowe</t>
  </si>
  <si>
    <t>Środki pieniężne i ich ekwiwalenty</t>
  </si>
  <si>
    <t>Aktywa zaklasyfikowane jako przeznaczone do sprzedaży</t>
  </si>
  <si>
    <t>AKTYWA  RAZEM</t>
  </si>
  <si>
    <t>AKTYWA</t>
  </si>
  <si>
    <t>PASYWA</t>
  </si>
  <si>
    <t>Kapitał własny</t>
  </si>
  <si>
    <t>Kapitał zakładowy</t>
  </si>
  <si>
    <t>Kapitał zapasowy z emisji akcji powyżej wartości nominalnej</t>
  </si>
  <si>
    <t>Akcje własne</t>
  </si>
  <si>
    <t>Pozostałe kapitały</t>
  </si>
  <si>
    <t>Niepodzielony wynik finansowy</t>
  </si>
  <si>
    <t>Różnice kursowe z przeliczenia</t>
  </si>
  <si>
    <t>Zyski zatrzymane</t>
  </si>
  <si>
    <t>Wynik finansowy bieżącego okresu</t>
  </si>
  <si>
    <t>Kapitał akcjonariuszy mniejszościowych</t>
  </si>
  <si>
    <t>Zobowiązanie długoterminowe</t>
  </si>
  <si>
    <t>Kredyty i pożyczki</t>
  </si>
  <si>
    <t>Pozostałe zobowiązania finansowe</t>
  </si>
  <si>
    <t>Inne zobowiązania długoterminowe</t>
  </si>
  <si>
    <t>Rezerwy z tytułu odroczonego podatku dochodowego</t>
  </si>
  <si>
    <t>Rozliczenia międzyokresowe przychodów</t>
  </si>
  <si>
    <t>Rezerwa na świadczenia emerytalne i podobne</t>
  </si>
  <si>
    <t>Pozostałe rezerwy</t>
  </si>
  <si>
    <t>Zobowiązania krótkoterminowe</t>
  </si>
  <si>
    <t>Zobowiązania handlowe</t>
  </si>
  <si>
    <t>Zobowiązania z tytułu bieżącego podatku dochodowego</t>
  </si>
  <si>
    <t>Pozostałe zobowiązania</t>
  </si>
  <si>
    <t>Zobowiązania bezpośrednio związane z aktywami klasyfikowanymi jako przeznaczone do sprzedaży</t>
  </si>
  <si>
    <t>PASYWA  RAZEM</t>
  </si>
  <si>
    <t>Wartość księgowa na akcję (w zł)</t>
  </si>
  <si>
    <t>Zmiany w nadwyżce z przeszacowania</t>
  </si>
  <si>
    <t>Zyski (straty) z tytułu przeszacowania składników aktywów finansowych dostępnych do sprzedaży</t>
  </si>
  <si>
    <t>Efektywna część zysków i strat związanych z instrumentami zabezpieczającymi przepływy środków pieniężnych</t>
  </si>
  <si>
    <t>Zyski (straty) aktuarialne z programów określonych świadczeń emerytalnych</t>
  </si>
  <si>
    <t>Różnice kursowe z wyceny jednostek działających za granicą</t>
  </si>
  <si>
    <t>Podatek dochodowy związany z elementami pozostałych całkowitych dochodów</t>
  </si>
  <si>
    <t xml:space="preserve">Suma dochodów całkowitych </t>
  </si>
  <si>
    <t>Suma dochodów całkowitych przypisana akcjonariuszom niekontrolującym</t>
  </si>
  <si>
    <t>Suma dochodów całkowitych przypadająca na podmiot dominujący</t>
  </si>
  <si>
    <t xml:space="preserve">Kapitały zapasowy ze sprzedaży akcji powyżej ceny nominalnej </t>
  </si>
  <si>
    <t>Kapitał własny akcjonariuszy jednostki dominującej</t>
  </si>
  <si>
    <t>Kapitał
własny ogółem</t>
  </si>
  <si>
    <t>Zmiany zasad (polityki) rachunkowości</t>
  </si>
  <si>
    <t>Korekty z tyt. błędów podstawowych</t>
  </si>
  <si>
    <t>Kapitał własny po korektach</t>
  </si>
  <si>
    <t>Emisja akcji</t>
  </si>
  <si>
    <t>Koszty emisji akcji</t>
  </si>
  <si>
    <t>Płatność w formie akcji własnych</t>
  </si>
  <si>
    <t>Podział zysku netto</t>
  </si>
  <si>
    <t>Wypłata dywidendy</t>
  </si>
  <si>
    <t>Suma dochodów całkowitych</t>
  </si>
  <si>
    <t>dziewięć miesięcy zakończonych 30.09.2012 r.</t>
  </si>
  <si>
    <t>Kapitał własny na dzień  30.09.2012 r.</t>
  </si>
  <si>
    <t>Kapitał własny na dzień  01.01.2012 r.</t>
  </si>
  <si>
    <t>Dynamika (PLN)</t>
  </si>
  <si>
    <t>2013 PLN</t>
  </si>
  <si>
    <t>2012 PLN</t>
  </si>
  <si>
    <t>2013 EUR</t>
  </si>
  <si>
    <t>2012 EUR</t>
  </si>
  <si>
    <t>Amortyzacja</t>
  </si>
  <si>
    <t>Zysk (strata) ze sprzedaży brutto</t>
  </si>
  <si>
    <t>Zysk (strata) ze sprzedaży netto</t>
  </si>
  <si>
    <t>Zysk (strata) z działalności operacyjnej</t>
  </si>
  <si>
    <t>Zysk z działalności gospodarczej</t>
  </si>
  <si>
    <t>*</t>
  </si>
  <si>
    <t>EBITDA</t>
  </si>
  <si>
    <t>Zysk (strata) brutto</t>
  </si>
  <si>
    <t>Aktywa razem, w tym:</t>
  </si>
  <si>
    <t>Środki pieniężne i inne aktywa pieniężne</t>
  </si>
  <si>
    <t>Należności razem, w tym:</t>
  </si>
  <si>
    <t>Należności krótkoterminowe</t>
  </si>
  <si>
    <t>Należności  długoterminowe</t>
  </si>
  <si>
    <t>Zobowiązania i rezerwy na zobowiązania, w tym:</t>
  </si>
  <si>
    <t>Zobowiązania długoterminowe</t>
  </si>
  <si>
    <t>Kapitał własny, w tym:</t>
  </si>
  <si>
    <t>Kapitał podstawowy</t>
  </si>
  <si>
    <t>30.09.</t>
  </si>
  <si>
    <t>3Q</t>
  </si>
  <si>
    <t>1-3Q</t>
  </si>
  <si>
    <t>Wskaźnik rentowności operacyjnej</t>
  </si>
  <si>
    <t>Wskaźnik rentowności EBITDA</t>
  </si>
  <si>
    <t>Wskaźnik rentowności netto</t>
  </si>
  <si>
    <t>Wskaźnik rentowności kapitału własnego (ROE)</t>
  </si>
  <si>
    <t>Wskaźnik rentowności majątku (ROA)</t>
  </si>
  <si>
    <t>Wskaźnik ogólnej płynności</t>
  </si>
  <si>
    <t>Wskaźnik ogólnego zadłużenia</t>
  </si>
  <si>
    <t>1 - 3 Q</t>
  </si>
  <si>
    <t>Kurs euro na dzień bilansowy</t>
  </si>
  <si>
    <t>Średni kurs euro w okresie</t>
  </si>
  <si>
    <t>(30.09.)</t>
  </si>
  <si>
    <t>1-3 Q</t>
  </si>
  <si>
    <t>548,65</t>
  </si>
  <si>
    <t>1472,28</t>
  </si>
  <si>
    <t>Podatek dochodowy (zapłacony) / zwrócony</t>
  </si>
  <si>
    <t>E. Bilansowa zmiana stanu środków pieniężnych, w tym</t>
  </si>
  <si>
    <t>F. Środki pieniężne na początek okresu</t>
  </si>
  <si>
    <t>G. Środki pieniężne na koniec okresu</t>
  </si>
  <si>
    <t>A. DZIAŁALNOŚĆ OPERACYJNA</t>
  </si>
  <si>
    <t>I. Zysk / Strata przed opodatkowaniem</t>
  </si>
  <si>
    <t>II. Korekty razem:</t>
  </si>
  <si>
    <t xml:space="preserve">          1. Amortyzacja</t>
  </si>
  <si>
    <t xml:space="preserve">          2. Zyski (straty) z tytułu różnic kursowych</t>
  </si>
  <si>
    <t xml:space="preserve">          3. Odsetki i udziały w zyskach (dywidendy)</t>
  </si>
  <si>
    <t xml:space="preserve">          4. Zysk (strata) z działalności inwestycyjnej</t>
  </si>
  <si>
    <t xml:space="preserve">          5. Zmiana stanu rezerw</t>
  </si>
  <si>
    <t xml:space="preserve">          6. Zmiana stanu zapasów</t>
  </si>
  <si>
    <t xml:space="preserve">          7. Zmiana stanu należności</t>
  </si>
  <si>
    <t xml:space="preserve">          8. Zmiana stanu zobowiązań, z wyjątkiem pożyczek i kredytów</t>
  </si>
  <si>
    <t xml:space="preserve">          9. Zmiana stanu pozostałych aktywów</t>
  </si>
  <si>
    <t xml:space="preserve">         10. Inne korekty z działalności operacyjnej</t>
  </si>
  <si>
    <t>III. Gotówka z działalności operacyjnej</t>
  </si>
  <si>
    <t>B. DZIAŁALNOŚĆ INWESTYCYJNA</t>
  </si>
  <si>
    <t>I. Wpływy</t>
  </si>
  <si>
    <t>II. Wydatki</t>
  </si>
  <si>
    <t xml:space="preserve">          1. Zbycie wartości niematerialnych oraz rzeczowych aktywów trwałych</t>
  </si>
  <si>
    <t xml:space="preserve">          1. Nabycie wartości niematerialnych oraz rzeczowych akywów trwałych</t>
  </si>
  <si>
    <t xml:space="preserve">   IV. Przepływy pieniężne netto z działalności operacyjnej (I+/–II+/-III)</t>
  </si>
  <si>
    <t xml:space="preserve">   III. Przepływy pieniężne netto z działalności inwestycyjnej (I+/–II)</t>
  </si>
  <si>
    <t>C. DZIAŁALNOŚĆ FINANSOWA</t>
  </si>
  <si>
    <t xml:space="preserve">          1. Kredyty i pożyczki</t>
  </si>
  <si>
    <t xml:space="preserve">          1. Dywidendy i inne wpłaty na rzecz właścicieli</t>
  </si>
  <si>
    <t xml:space="preserve">          2. Spłaty kredytów i pożyczek</t>
  </si>
  <si>
    <t xml:space="preserve">          3. Płatności zobowiązań z tytułu umów leasingu finansowego</t>
  </si>
  <si>
    <t xml:space="preserve">          4. Odsetki </t>
  </si>
  <si>
    <t xml:space="preserve">   III. Przepływy pieniężne netto z działalności finansowej (I+/–II)</t>
  </si>
  <si>
    <t>D. Przepływy pieniężne netto razem (A.III.+/–B.III+/–C.III)</t>
  </si>
  <si>
    <t xml:space="preserve">              - zmiana stanu środków pieniężnych z tytułu różnic kursowych</t>
  </si>
  <si>
    <t>– o ograniczonej mozliwości dysponowania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</si>
</sst>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#,##0.0000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i/>
      <sz val="8"/>
      <name val="Arial"/>
      <family val="2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b/>
      <sz val="9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2DBDB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77">
    <border>
      <left/>
      <right/>
      <top/>
      <bottom/>
      <diagonal/>
    </border>
    <border>
      <left style="double">
        <color rgb="FF808080"/>
      </left>
      <right style="thin">
        <color rgb="FF808080"/>
      </right>
      <top style="double">
        <color rgb="FF808080"/>
      </top>
      <bottom style="thin">
        <color rgb="FF808080"/>
      </bottom>
      <diagonal/>
    </border>
    <border>
      <left style="double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double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808080"/>
      </left>
      <right style="thin">
        <color rgb="FF808080"/>
      </right>
      <top style="thin">
        <color rgb="FF808080"/>
      </top>
      <bottom style="double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double">
        <color rgb="FF808080"/>
      </bottom>
      <diagonal/>
    </border>
    <border>
      <left style="thin">
        <color rgb="FF808080"/>
      </left>
      <right style="double">
        <color rgb="FF808080"/>
      </right>
      <top style="thin">
        <color rgb="FF808080"/>
      </top>
      <bottom style="double">
        <color rgb="FF808080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double">
        <color rgb="FF808080"/>
      </right>
      <top/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double">
        <color rgb="FF808080"/>
      </left>
      <right/>
      <top style="double">
        <color rgb="FF808080"/>
      </top>
      <bottom style="thin">
        <color rgb="FF80808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double">
        <color rgb="FF808080"/>
      </right>
      <top style="double">
        <color rgb="FF808080"/>
      </top>
      <bottom style="thin">
        <color rgb="FF808080"/>
      </bottom>
      <diagonal/>
    </border>
    <border>
      <left/>
      <right/>
      <top style="double">
        <color rgb="FF808080"/>
      </top>
      <bottom style="thin">
        <color rgb="FF808080"/>
      </bottom>
      <diagonal/>
    </border>
    <border>
      <left style="thin">
        <color theme="1" tint="0.499984740745262"/>
      </left>
      <right style="medium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double">
        <color theme="0" tint="-0.499984740745262"/>
      </left>
      <right style="thin">
        <color theme="0" tint="-0.499984740745262"/>
      </right>
      <top style="double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double">
        <color theme="0" tint="-0.499984740745262"/>
      </top>
      <bottom/>
      <diagonal/>
    </border>
    <border>
      <left style="thin">
        <color theme="0" tint="-0.499984740745262"/>
      </left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double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double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double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double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double">
        <color rgb="FF808080"/>
      </top>
      <bottom style="thin">
        <color rgb="FF808080"/>
      </bottom>
      <diagonal/>
    </border>
    <border>
      <left style="thin">
        <color rgb="FF808080"/>
      </left>
      <right style="double">
        <color rgb="FF808080"/>
      </right>
      <top style="double">
        <color rgb="FF808080"/>
      </top>
      <bottom style="thin">
        <color rgb="FF808080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 style="thin">
        <color theme="0" tint="-0.499984740745262"/>
      </bottom>
      <diagonal/>
    </border>
    <border>
      <left/>
      <right/>
      <top style="double">
        <color theme="0" tint="-0.499984740745262"/>
      </top>
      <bottom style="thin">
        <color theme="0" tint="-0.499984740745262"/>
      </bottom>
      <diagonal/>
    </border>
    <border>
      <left/>
      <right style="double">
        <color theme="0" tint="-0.499984740745262"/>
      </right>
      <top style="double">
        <color theme="0" tint="-0.499984740745262"/>
      </top>
      <bottom style="thin">
        <color theme="0" tint="-0.499984740745262"/>
      </bottom>
      <diagonal/>
    </border>
    <border>
      <left style="double">
        <color theme="0" tint="-0.499984740745262"/>
      </left>
      <right style="thin">
        <color theme="0" tint="-0.499984740745262"/>
      </right>
      <top style="thin">
        <color rgb="FF808080"/>
      </top>
      <bottom style="thin">
        <color rgb="FF808080"/>
      </bottom>
      <diagonal/>
    </border>
    <border>
      <left style="double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 style="double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double">
        <color rgb="FF808080"/>
      </right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 style="double">
        <color rgb="FF808080"/>
      </bottom>
      <diagonal/>
    </border>
    <border>
      <left/>
      <right style="double">
        <color rgb="FF808080"/>
      </right>
      <top style="thin">
        <color rgb="FF808080"/>
      </top>
      <bottom style="double">
        <color rgb="FF808080"/>
      </bottom>
      <diagonal/>
    </border>
    <border>
      <left/>
      <right/>
      <top style="double">
        <color theme="0" tint="-0.499984740745262"/>
      </top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 style="thin">
        <color rgb="FF808080"/>
      </right>
      <top style="thin">
        <color theme="0" tint="-0.499984740745262"/>
      </top>
      <bottom style="thin">
        <color rgb="FF808080"/>
      </bottom>
      <diagonal/>
    </border>
    <border>
      <left style="thin">
        <color rgb="FF808080"/>
      </left>
      <right style="double">
        <color rgb="FF808080"/>
      </right>
      <top style="thin">
        <color theme="0" tint="-0.499984740745262"/>
      </top>
      <bottom style="thin">
        <color rgb="FF808080"/>
      </bottom>
      <diagonal/>
    </border>
    <border>
      <left style="double">
        <color theme="1" tint="0.499984740745262"/>
      </left>
      <right/>
      <top style="double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double">
        <color theme="1" tint="0.499984740745262"/>
      </top>
      <bottom/>
      <diagonal/>
    </border>
    <border>
      <left style="thin">
        <color theme="1" tint="0.499984740745262"/>
      </left>
      <right style="medium">
        <color theme="1" tint="0.499984740745262"/>
      </right>
      <top style="double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double">
        <color theme="1" tint="0.499984740745262"/>
      </top>
      <bottom/>
      <diagonal/>
    </border>
    <border>
      <left style="thin">
        <color theme="1" tint="0.499984740745262"/>
      </left>
      <right style="double">
        <color theme="1" tint="0.499984740745262"/>
      </right>
      <top style="double">
        <color theme="1" tint="0.499984740745262"/>
      </top>
      <bottom style="thin">
        <color theme="1" tint="0.499984740745262"/>
      </bottom>
      <diagonal/>
    </border>
    <border>
      <left style="double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double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double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double">
        <color theme="1" tint="0.499984740745262"/>
      </left>
      <right/>
      <top/>
      <bottom style="thin">
        <color theme="1" tint="0.499984740745262"/>
      </bottom>
      <diagonal/>
    </border>
    <border>
      <left style="double">
        <color theme="1" tint="0.499984740745262"/>
      </left>
      <right style="thin">
        <color theme="1" tint="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 style="thin">
        <color theme="1" tint="0.499984740745262"/>
      </left>
      <right style="double">
        <color theme="1" tint="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 style="thin">
        <color theme="1" tint="0.499984740745262"/>
      </left>
      <right/>
      <top style="double">
        <color theme="1" tint="0.499984740745262"/>
      </top>
      <bottom/>
      <diagonal/>
    </border>
    <border>
      <left/>
      <right/>
      <top style="double">
        <color theme="1" tint="0.499984740745262"/>
      </top>
      <bottom/>
      <diagonal/>
    </border>
    <border>
      <left/>
      <right style="double">
        <color theme="1" tint="0.499984740745262"/>
      </right>
      <top style="double">
        <color theme="1" tint="0.499984740745262"/>
      </top>
      <bottom/>
      <diagonal/>
    </border>
    <border>
      <left/>
      <right style="double">
        <color theme="1" tint="0.499984740745262"/>
      </right>
      <top/>
      <bottom style="thin">
        <color theme="1" tint="0.499984740745262"/>
      </bottom>
      <diagonal/>
    </border>
    <border>
      <left/>
      <right style="double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double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double">
        <color theme="1" tint="0.499984740745262"/>
      </bottom>
      <diagonal/>
    </border>
    <border>
      <left/>
      <right style="double">
        <color theme="1" tint="0.499984740745262"/>
      </right>
      <top style="thin">
        <color theme="1" tint="0.499984740745262"/>
      </top>
      <bottom style="double">
        <color theme="1" tint="0.499984740745262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</cellStyleXfs>
  <cellXfs count="197">
    <xf numFmtId="0" fontId="0" fillId="0" borderId="0" xfId="0"/>
    <xf numFmtId="0" fontId="3" fillId="2" borderId="1" xfId="2" applyFont="1" applyFill="1" applyBorder="1" applyAlignment="1">
      <alignment horizontal="center" vertical="center" wrapText="1"/>
    </xf>
    <xf numFmtId="49" fontId="3" fillId="4" borderId="2" xfId="2" applyNumberFormat="1" applyFont="1" applyFill="1" applyBorder="1" applyAlignment="1">
      <alignment vertical="center" wrapText="1"/>
    </xf>
    <xf numFmtId="4" fontId="3" fillId="4" borderId="3" xfId="2" applyNumberFormat="1" applyFont="1" applyFill="1" applyBorder="1" applyAlignment="1">
      <alignment horizontal="right" vertical="center" wrapText="1"/>
    </xf>
    <xf numFmtId="4" fontId="3" fillId="4" borderId="4" xfId="2" applyNumberFormat="1" applyFont="1" applyFill="1" applyBorder="1" applyAlignment="1">
      <alignment horizontal="right" vertical="center" wrapText="1"/>
    </xf>
    <xf numFmtId="49" fontId="4" fillId="0" borderId="2" xfId="2" applyNumberFormat="1" applyFont="1" applyFill="1" applyBorder="1" applyAlignment="1">
      <alignment horizontal="left" vertical="center" wrapText="1"/>
    </xf>
    <xf numFmtId="4" fontId="4" fillId="0" borderId="3" xfId="2" applyNumberFormat="1" applyFont="1" applyFill="1" applyBorder="1" applyAlignment="1">
      <alignment horizontal="right" vertical="center" wrapText="1"/>
    </xf>
    <xf numFmtId="4" fontId="4" fillId="0" borderId="4" xfId="2" applyNumberFormat="1" applyFont="1" applyFill="1" applyBorder="1" applyAlignment="1">
      <alignment horizontal="right" vertical="center" wrapText="1"/>
    </xf>
    <xf numFmtId="49" fontId="5" fillId="4" borderId="2" xfId="2" applyNumberFormat="1" applyFont="1" applyFill="1" applyBorder="1" applyAlignment="1">
      <alignment horizontal="left" vertical="center" wrapText="1"/>
    </xf>
    <xf numFmtId="49" fontId="4" fillId="0" borderId="2" xfId="2" applyNumberFormat="1" applyFont="1" applyFill="1" applyBorder="1" applyAlignment="1">
      <alignment vertical="center" wrapText="1"/>
    </xf>
    <xf numFmtId="49" fontId="5" fillId="4" borderId="2" xfId="2" applyNumberFormat="1" applyFont="1" applyFill="1" applyBorder="1" applyAlignment="1">
      <alignment vertical="center" wrapText="1"/>
    </xf>
    <xf numFmtId="0" fontId="3" fillId="4" borderId="2" xfId="0" applyFont="1" applyFill="1" applyBorder="1" applyAlignment="1">
      <alignment horizontal="justify" vertical="center" wrapText="1"/>
    </xf>
    <xf numFmtId="0" fontId="4" fillId="0" borderId="2" xfId="0" applyFont="1" applyBorder="1" applyAlignment="1">
      <alignment horizontal="justify" wrapText="1"/>
    </xf>
    <xf numFmtId="4" fontId="3" fillId="0" borderId="3" xfId="2" applyNumberFormat="1" applyFont="1" applyFill="1" applyBorder="1" applyAlignment="1">
      <alignment horizontal="right" vertical="center" wrapText="1"/>
    </xf>
    <xf numFmtId="4" fontId="3" fillId="0" borderId="4" xfId="2" applyNumberFormat="1" applyFont="1" applyFill="1" applyBorder="1" applyAlignment="1">
      <alignment horizontal="right" vertical="center" wrapText="1"/>
    </xf>
    <xf numFmtId="49" fontId="3" fillId="4" borderId="2" xfId="2" applyNumberFormat="1" applyFont="1" applyFill="1" applyBorder="1" applyAlignment="1">
      <alignment horizontal="left" vertical="center" wrapText="1"/>
    </xf>
    <xf numFmtId="49" fontId="3" fillId="4" borderId="5" xfId="2" applyNumberFormat="1" applyFont="1" applyFill="1" applyBorder="1" applyAlignment="1">
      <alignment horizontal="left" vertical="center" wrapText="1"/>
    </xf>
    <xf numFmtId="0" fontId="3" fillId="2" borderId="9" xfId="2" applyFont="1" applyFill="1" applyBorder="1" applyAlignment="1">
      <alignment horizontal="center" vertical="center" wrapText="1"/>
    </xf>
    <xf numFmtId="4" fontId="4" fillId="0" borderId="10" xfId="2" applyNumberFormat="1" applyFont="1" applyFill="1" applyBorder="1" applyAlignment="1">
      <alignment horizontal="right" vertical="center" wrapText="1"/>
    </xf>
    <xf numFmtId="0" fontId="3" fillId="2" borderId="13" xfId="2" applyFont="1" applyFill="1" applyBorder="1" applyAlignment="1">
      <alignment horizontal="center" vertical="center" wrapText="1"/>
    </xf>
    <xf numFmtId="4" fontId="3" fillId="4" borderId="8" xfId="2" applyNumberFormat="1" applyFont="1" applyFill="1" applyBorder="1" applyAlignment="1">
      <alignment horizontal="right" vertical="center" wrapText="1"/>
    </xf>
    <xf numFmtId="4" fontId="3" fillId="4" borderId="9" xfId="2" applyNumberFormat="1" applyFont="1" applyFill="1" applyBorder="1" applyAlignment="1">
      <alignment horizontal="right" vertical="center" wrapText="1"/>
    </xf>
    <xf numFmtId="0" fontId="3" fillId="3" borderId="14" xfId="2" applyFont="1" applyFill="1" applyBorder="1" applyAlignment="1">
      <alignment horizontal="center" vertical="center" wrapText="1"/>
    </xf>
    <xf numFmtId="49" fontId="3" fillId="5" borderId="2" xfId="2" applyNumberFormat="1" applyFont="1" applyFill="1" applyBorder="1" applyAlignment="1">
      <alignment vertical="center" wrapText="1"/>
    </xf>
    <xf numFmtId="0" fontId="3" fillId="5" borderId="2" xfId="0" applyFont="1" applyFill="1" applyBorder="1"/>
    <xf numFmtId="49" fontId="3" fillId="5" borderId="5" xfId="2" applyNumberFormat="1" applyFont="1" applyFill="1" applyBorder="1" applyAlignment="1">
      <alignment vertical="center" wrapText="1"/>
    </xf>
    <xf numFmtId="4" fontId="3" fillId="5" borderId="3" xfId="2" applyNumberFormat="1" applyFont="1" applyFill="1" applyBorder="1" applyAlignment="1">
      <alignment horizontal="right" vertical="center" wrapText="1"/>
    </xf>
    <xf numFmtId="4" fontId="3" fillId="5" borderId="4" xfId="2" applyNumberFormat="1" applyFont="1" applyFill="1" applyBorder="1" applyAlignment="1">
      <alignment horizontal="right" vertical="center" wrapText="1"/>
    </xf>
    <xf numFmtId="4" fontId="3" fillId="5" borderId="6" xfId="2" applyNumberFormat="1" applyFont="1" applyFill="1" applyBorder="1" applyAlignment="1">
      <alignment horizontal="right" vertical="center" wrapText="1"/>
    </xf>
    <xf numFmtId="4" fontId="3" fillId="5" borderId="7" xfId="2" applyNumberFormat="1" applyFont="1" applyFill="1" applyBorder="1" applyAlignment="1">
      <alignment horizontal="right" vertical="center" wrapText="1"/>
    </xf>
    <xf numFmtId="0" fontId="4" fillId="0" borderId="2" xfId="0" applyFont="1" applyBorder="1"/>
    <xf numFmtId="0" fontId="4" fillId="0" borderId="2" xfId="0" applyFont="1" applyBorder="1" applyAlignment="1">
      <alignment wrapText="1"/>
    </xf>
    <xf numFmtId="4" fontId="3" fillId="5" borderId="3" xfId="2" applyNumberFormat="1" applyFont="1" applyFill="1" applyBorder="1" applyAlignment="1">
      <alignment vertical="center" wrapText="1"/>
    </xf>
    <xf numFmtId="4" fontId="3" fillId="5" borderId="4" xfId="2" applyNumberFormat="1" applyFont="1" applyFill="1" applyBorder="1" applyAlignment="1">
      <alignment vertical="center" wrapText="1"/>
    </xf>
    <xf numFmtId="4" fontId="4" fillId="0" borderId="3" xfId="2" applyNumberFormat="1" applyFont="1" applyFill="1" applyBorder="1" applyAlignment="1">
      <alignment vertical="center" wrapText="1"/>
    </xf>
    <xf numFmtId="4" fontId="4" fillId="0" borderId="4" xfId="2" applyNumberFormat="1" applyFont="1" applyFill="1" applyBorder="1" applyAlignment="1">
      <alignment vertical="center" wrapText="1"/>
    </xf>
    <xf numFmtId="4" fontId="4" fillId="0" borderId="6" xfId="2" applyNumberFormat="1" applyFont="1" applyBorder="1"/>
    <xf numFmtId="4" fontId="4" fillId="0" borderId="7" xfId="2" applyNumberFormat="1" applyFont="1" applyBorder="1"/>
    <xf numFmtId="0" fontId="4" fillId="0" borderId="2" xfId="2" applyFont="1" applyBorder="1"/>
    <xf numFmtId="0" fontId="4" fillId="4" borderId="5" xfId="2" applyFont="1" applyFill="1" applyBorder="1"/>
    <xf numFmtId="4" fontId="5" fillId="4" borderId="4" xfId="2" applyNumberFormat="1" applyFont="1" applyFill="1" applyBorder="1" applyAlignment="1">
      <alignment horizontal="right" vertical="center" wrapText="1"/>
    </xf>
    <xf numFmtId="4" fontId="5" fillId="4" borderId="7" xfId="2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 applyProtection="1">
      <alignment horizontal="left" vertical="center" wrapText="1"/>
    </xf>
    <xf numFmtId="4" fontId="4" fillId="0" borderId="2" xfId="0" applyNumberFormat="1" applyFont="1" applyFill="1" applyBorder="1" applyAlignment="1" applyProtection="1">
      <alignment horizontal="left" vertical="center"/>
    </xf>
    <xf numFmtId="4" fontId="4" fillId="0" borderId="3" xfId="0" applyNumberFormat="1" applyFont="1" applyFill="1" applyBorder="1" applyAlignment="1" applyProtection="1">
      <alignment horizontal="right" vertical="center"/>
    </xf>
    <xf numFmtId="4" fontId="4" fillId="0" borderId="4" xfId="0" applyNumberFormat="1" applyFont="1" applyFill="1" applyBorder="1" applyAlignment="1" applyProtection="1">
      <alignment horizontal="right" vertical="center"/>
    </xf>
    <xf numFmtId="4" fontId="3" fillId="5" borderId="2" xfId="0" applyNumberFormat="1" applyFont="1" applyFill="1" applyBorder="1" applyAlignment="1" applyProtection="1">
      <alignment horizontal="left" vertical="center" wrapText="1"/>
    </xf>
    <xf numFmtId="4" fontId="3" fillId="5" borderId="3" xfId="0" applyNumberFormat="1" applyFont="1" applyFill="1" applyBorder="1" applyAlignment="1" applyProtection="1">
      <alignment horizontal="right" vertical="center"/>
    </xf>
    <xf numFmtId="4" fontId="3" fillId="5" borderId="4" xfId="0" applyNumberFormat="1" applyFont="1" applyFill="1" applyBorder="1" applyAlignment="1" applyProtection="1">
      <alignment horizontal="right" vertical="center"/>
    </xf>
    <xf numFmtId="4" fontId="3" fillId="5" borderId="5" xfId="0" applyNumberFormat="1" applyFont="1" applyFill="1" applyBorder="1" applyAlignment="1" applyProtection="1">
      <alignment horizontal="left" vertical="center" wrapText="1"/>
    </xf>
    <xf numFmtId="4" fontId="3" fillId="5" borderId="6" xfId="0" applyNumberFormat="1" applyFont="1" applyFill="1" applyBorder="1" applyAlignment="1" applyProtection="1">
      <alignment horizontal="right" vertical="center"/>
    </xf>
    <xf numFmtId="4" fontId="3" fillId="5" borderId="7" xfId="0" applyNumberFormat="1" applyFont="1" applyFill="1" applyBorder="1" applyAlignment="1" applyProtection="1">
      <alignment horizontal="right" vertical="center"/>
    </xf>
    <xf numFmtId="49" fontId="3" fillId="2" borderId="8" xfId="2" applyNumberFormat="1" applyFont="1" applyFill="1" applyBorder="1" applyAlignment="1">
      <alignment horizontal="center" vertical="center" wrapText="1"/>
    </xf>
    <xf numFmtId="49" fontId="3" fillId="2" borderId="9" xfId="2" applyNumberFormat="1" applyFont="1" applyFill="1" applyBorder="1" applyAlignment="1">
      <alignment horizontal="center" vertical="center" wrapText="1"/>
    </xf>
    <xf numFmtId="4" fontId="7" fillId="0" borderId="18" xfId="0" applyNumberFormat="1" applyFont="1" applyFill="1" applyBorder="1" applyAlignment="1">
      <alignment horizontal="right" vertical="center"/>
    </xf>
    <xf numFmtId="2" fontId="7" fillId="0" borderId="17" xfId="1" applyNumberFormat="1" applyFont="1" applyFill="1" applyBorder="1" applyAlignment="1">
      <alignment horizontal="center" vertical="center"/>
    </xf>
    <xf numFmtId="4" fontId="7" fillId="0" borderId="22" xfId="0" applyNumberFormat="1" applyFont="1" applyFill="1" applyBorder="1" applyAlignment="1">
      <alignment horizontal="right" vertical="center"/>
    </xf>
    <xf numFmtId="4" fontId="7" fillId="6" borderId="18" xfId="0" applyNumberFormat="1" applyFont="1" applyFill="1" applyBorder="1" applyAlignment="1">
      <alignment horizontal="right" vertical="center"/>
    </xf>
    <xf numFmtId="4" fontId="7" fillId="6" borderId="22" xfId="0" applyNumberFormat="1" applyFont="1" applyFill="1" applyBorder="1" applyAlignment="1">
      <alignment horizontal="right" vertical="center"/>
    </xf>
    <xf numFmtId="4" fontId="7" fillId="6" borderId="18" xfId="0" applyNumberFormat="1" applyFont="1" applyFill="1" applyBorder="1" applyAlignment="1">
      <alignment horizontal="right"/>
    </xf>
    <xf numFmtId="4" fontId="7" fillId="6" borderId="17" xfId="0" applyNumberFormat="1" applyFont="1" applyFill="1" applyBorder="1" applyAlignment="1">
      <alignment horizontal="center" wrapText="1"/>
    </xf>
    <xf numFmtId="4" fontId="7" fillId="6" borderId="22" xfId="0" applyNumberFormat="1" applyFont="1" applyFill="1" applyBorder="1" applyAlignment="1">
      <alignment horizontal="right"/>
    </xf>
    <xf numFmtId="4" fontId="7" fillId="0" borderId="18" xfId="0" applyNumberFormat="1" applyFont="1" applyFill="1" applyBorder="1" applyAlignment="1">
      <alignment horizontal="right"/>
    </xf>
    <xf numFmtId="0" fontId="8" fillId="5" borderId="11" xfId="0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 vertical="top"/>
    </xf>
    <xf numFmtId="0" fontId="8" fillId="5" borderId="21" xfId="0" applyFont="1" applyFill="1" applyBorder="1" applyAlignment="1">
      <alignment horizontal="center" vertical="top"/>
    </xf>
    <xf numFmtId="0" fontId="4" fillId="0" borderId="5" xfId="2" applyFont="1" applyBorder="1"/>
    <xf numFmtId="0" fontId="8" fillId="5" borderId="23" xfId="0" applyFont="1" applyFill="1" applyBorder="1" applyAlignment="1">
      <alignment horizontal="center"/>
    </xf>
    <xf numFmtId="10" fontId="7" fillId="6" borderId="19" xfId="0" applyNumberFormat="1" applyFont="1" applyFill="1" applyBorder="1" applyAlignment="1">
      <alignment horizontal="center" vertical="center"/>
    </xf>
    <xf numFmtId="10" fontId="9" fillId="6" borderId="25" xfId="0" applyNumberFormat="1" applyFont="1" applyFill="1" applyBorder="1" applyAlignment="1">
      <alignment horizontal="center" vertical="center"/>
    </xf>
    <xf numFmtId="10" fontId="7" fillId="0" borderId="19" xfId="0" applyNumberFormat="1" applyFont="1" applyFill="1" applyBorder="1" applyAlignment="1">
      <alignment horizontal="center" vertical="center"/>
    </xf>
    <xf numFmtId="10" fontId="9" fillId="0" borderId="25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/>
    </xf>
    <xf numFmtId="164" fontId="7" fillId="0" borderId="14" xfId="0" applyNumberFormat="1" applyFont="1" applyFill="1" applyBorder="1" applyAlignment="1">
      <alignment horizontal="center"/>
    </xf>
    <xf numFmtId="0" fontId="6" fillId="7" borderId="26" xfId="0" applyFont="1" applyFill="1" applyBorder="1" applyAlignment="1">
      <alignment horizontal="center" vertical="center"/>
    </xf>
    <xf numFmtId="0" fontId="6" fillId="7" borderId="28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/>
    </xf>
    <xf numFmtId="164" fontId="10" fillId="0" borderId="35" xfId="0" applyNumberFormat="1" applyFont="1" applyBorder="1" applyAlignment="1">
      <alignment horizontal="center" vertical="center"/>
    </xf>
    <xf numFmtId="0" fontId="6" fillId="8" borderId="29" xfId="0" applyFont="1" applyFill="1" applyBorder="1" applyAlignment="1">
      <alignment horizontal="center" vertical="center"/>
    </xf>
    <xf numFmtId="0" fontId="6" fillId="8" borderId="31" xfId="0" applyFont="1" applyFill="1" applyBorder="1" applyAlignment="1">
      <alignment horizontal="center" vertical="center"/>
    </xf>
    <xf numFmtId="0" fontId="3" fillId="2" borderId="38" xfId="2" applyFont="1" applyFill="1" applyBorder="1" applyAlignment="1">
      <alignment horizontal="center" vertical="center" wrapText="1"/>
    </xf>
    <xf numFmtId="0" fontId="3" fillId="2" borderId="39" xfId="2" applyFont="1" applyFill="1" applyBorder="1" applyAlignment="1">
      <alignment horizontal="center" vertical="center" wrapText="1"/>
    </xf>
    <xf numFmtId="0" fontId="0" fillId="0" borderId="0" xfId="0" applyBorder="1" applyAlignment="1"/>
    <xf numFmtId="0" fontId="3" fillId="2" borderId="36" xfId="2" applyFont="1" applyFill="1" applyBorder="1" applyAlignment="1">
      <alignment horizontal="center" vertical="center" wrapText="1"/>
    </xf>
    <xf numFmtId="0" fontId="3" fillId="3" borderId="32" xfId="2" applyFont="1" applyFill="1" applyBorder="1" applyAlignment="1">
      <alignment horizontal="center" vertical="center" wrapText="1"/>
    </xf>
    <xf numFmtId="49" fontId="5" fillId="0" borderId="43" xfId="2" applyNumberFormat="1" applyFont="1" applyFill="1" applyBorder="1" applyAlignment="1">
      <alignment horizontal="left" vertical="center" wrapText="1"/>
    </xf>
    <xf numFmtId="0" fontId="6" fillId="5" borderId="24" xfId="0" applyFont="1" applyFill="1" applyBorder="1" applyAlignment="1">
      <alignment horizontal="center" vertical="top"/>
    </xf>
    <xf numFmtId="0" fontId="6" fillId="5" borderId="21" xfId="0" applyFont="1" applyFill="1" applyBorder="1" applyAlignment="1">
      <alignment horizontal="center" vertical="top"/>
    </xf>
    <xf numFmtId="0" fontId="6" fillId="8" borderId="24" xfId="0" applyFont="1" applyFill="1" applyBorder="1" applyAlignment="1">
      <alignment horizontal="center" vertical="top"/>
    </xf>
    <xf numFmtId="4" fontId="0" fillId="0" borderId="0" xfId="0" applyNumberFormat="1"/>
    <xf numFmtId="49" fontId="5" fillId="4" borderId="10" xfId="2" applyNumberFormat="1" applyFont="1" applyFill="1" applyBorder="1" applyAlignment="1">
      <alignment horizontal="right" vertical="center" wrapText="1"/>
    </xf>
    <xf numFmtId="4" fontId="7" fillId="0" borderId="17" xfId="0" applyNumberFormat="1" applyFont="1" applyFill="1" applyBorder="1" applyAlignment="1">
      <alignment horizontal="center" wrapText="1"/>
    </xf>
    <xf numFmtId="4" fontId="7" fillId="0" borderId="22" xfId="0" applyNumberFormat="1" applyFont="1" applyFill="1" applyBorder="1" applyAlignment="1">
      <alignment horizontal="right"/>
    </xf>
    <xf numFmtId="2" fontId="7" fillId="6" borderId="17" xfId="1" applyNumberFormat="1" applyFont="1" applyFill="1" applyBorder="1" applyAlignment="1">
      <alignment horizontal="center" vertical="center"/>
    </xf>
    <xf numFmtId="3" fontId="3" fillId="0" borderId="2" xfId="2" applyNumberFormat="1" applyFont="1" applyFill="1" applyBorder="1" applyAlignment="1">
      <alignment horizontal="left" vertical="center" wrapText="1" indent="1"/>
    </xf>
    <xf numFmtId="3" fontId="4" fillId="0" borderId="2" xfId="2" applyNumberFormat="1" applyFont="1" applyFill="1" applyBorder="1" applyAlignment="1">
      <alignment horizontal="left" vertical="center" wrapText="1" indent="1"/>
    </xf>
    <xf numFmtId="3" fontId="3" fillId="0" borderId="2" xfId="2" applyNumberFormat="1" applyFont="1" applyBorder="1" applyAlignment="1">
      <alignment horizontal="left" vertical="center" indent="1"/>
    </xf>
    <xf numFmtId="3" fontId="4" fillId="0" borderId="2" xfId="2" applyNumberFormat="1" applyFont="1" applyFill="1" applyBorder="1" applyAlignment="1" applyProtection="1">
      <alignment horizontal="left" vertical="center" wrapText="1"/>
    </xf>
    <xf numFmtId="3" fontId="3" fillId="5" borderId="2" xfId="2" applyNumberFormat="1" applyFont="1" applyFill="1" applyBorder="1" applyAlignment="1">
      <alignment vertical="center" wrapText="1"/>
    </xf>
    <xf numFmtId="3" fontId="3" fillId="5" borderId="2" xfId="2" applyNumberFormat="1" applyFont="1" applyFill="1" applyBorder="1" applyAlignment="1" applyProtection="1">
      <alignment horizontal="left" vertical="center" wrapText="1"/>
    </xf>
    <xf numFmtId="4" fontId="3" fillId="0" borderId="3" xfId="2" applyNumberFormat="1" applyFont="1" applyFill="1" applyBorder="1" applyAlignment="1">
      <alignment horizontal="right" vertical="center"/>
    </xf>
    <xf numFmtId="4" fontId="3" fillId="0" borderId="4" xfId="2" applyNumberFormat="1" applyFont="1" applyFill="1" applyBorder="1" applyAlignment="1">
      <alignment horizontal="right" vertical="center"/>
    </xf>
    <xf numFmtId="4" fontId="4" fillId="0" borderId="3" xfId="2" applyNumberFormat="1" applyFont="1" applyFill="1" applyBorder="1" applyAlignment="1">
      <alignment horizontal="right" vertical="center"/>
    </xf>
    <xf numFmtId="4" fontId="4" fillId="0" borderId="4" xfId="2" applyNumberFormat="1" applyFont="1" applyFill="1" applyBorder="1" applyAlignment="1">
      <alignment horizontal="right" vertical="center"/>
    </xf>
    <xf numFmtId="4" fontId="3" fillId="5" borderId="3" xfId="2" applyNumberFormat="1" applyFont="1" applyFill="1" applyBorder="1" applyAlignment="1">
      <alignment horizontal="right" vertical="center"/>
    </xf>
    <xf numFmtId="4" fontId="3" fillId="5" borderId="4" xfId="2" applyNumberFormat="1" applyFont="1" applyFill="1" applyBorder="1" applyAlignment="1">
      <alignment horizontal="right" vertical="center"/>
    </xf>
    <xf numFmtId="0" fontId="3" fillId="2" borderId="8" xfId="2" applyFont="1" applyFill="1" applyBorder="1" applyAlignment="1">
      <alignment horizontal="center" vertical="center" wrapText="1"/>
    </xf>
    <xf numFmtId="0" fontId="4" fillId="0" borderId="33" xfId="3" applyFont="1" applyFill="1" applyBorder="1" applyAlignment="1">
      <alignment horizontal="left" vertical="center" wrapText="1" indent="8"/>
    </xf>
    <xf numFmtId="2" fontId="11" fillId="0" borderId="34" xfId="0" applyNumberFormat="1" applyFont="1" applyBorder="1" applyAlignment="1">
      <alignment vertical="center"/>
    </xf>
    <xf numFmtId="2" fontId="11" fillId="0" borderId="35" xfId="0" applyNumberFormat="1" applyFont="1" applyBorder="1" applyAlignment="1">
      <alignment vertical="center"/>
    </xf>
    <xf numFmtId="3" fontId="3" fillId="5" borderId="46" xfId="2" applyNumberFormat="1" applyFont="1" applyFill="1" applyBorder="1" applyAlignment="1" applyProtection="1">
      <alignment horizontal="left" vertical="center" wrapText="1"/>
    </xf>
    <xf numFmtId="4" fontId="3" fillId="5" borderId="47" xfId="2" applyNumberFormat="1" applyFont="1" applyFill="1" applyBorder="1" applyAlignment="1">
      <alignment horizontal="right" vertical="center"/>
    </xf>
    <xf numFmtId="4" fontId="3" fillId="5" borderId="48" xfId="2" applyNumberFormat="1" applyFont="1" applyFill="1" applyBorder="1" applyAlignment="1">
      <alignment horizontal="right" vertical="center"/>
    </xf>
    <xf numFmtId="165" fontId="3" fillId="0" borderId="3" xfId="2" applyNumberFormat="1" applyFont="1" applyFill="1" applyBorder="1" applyAlignment="1">
      <alignment horizontal="right" vertical="center" wrapText="1"/>
    </xf>
    <xf numFmtId="165" fontId="3" fillId="0" borderId="4" xfId="2" applyNumberFormat="1" applyFont="1" applyFill="1" applyBorder="1" applyAlignment="1">
      <alignment horizontal="right" vertical="center" wrapText="1"/>
    </xf>
    <xf numFmtId="165" fontId="3" fillId="4" borderId="3" xfId="2" applyNumberFormat="1" applyFont="1" applyFill="1" applyBorder="1" applyAlignment="1" applyProtection="1">
      <alignment horizontal="right" vertical="center" wrapText="1"/>
      <protection locked="0"/>
    </xf>
    <xf numFmtId="165" fontId="3" fillId="4" borderId="4" xfId="2" applyNumberFormat="1" applyFont="1" applyFill="1" applyBorder="1" applyAlignment="1" applyProtection="1">
      <alignment horizontal="right" vertical="center" wrapText="1"/>
      <protection locked="0"/>
    </xf>
    <xf numFmtId="165" fontId="4" fillId="0" borderId="3" xfId="2" applyNumberFormat="1" applyFont="1" applyFill="1" applyBorder="1" applyAlignment="1" applyProtection="1">
      <alignment horizontal="right" vertical="center" wrapText="1"/>
      <protection locked="0"/>
    </xf>
    <xf numFmtId="165" fontId="4" fillId="0" borderId="4" xfId="2" applyNumberFormat="1" applyFont="1" applyFill="1" applyBorder="1" applyAlignment="1" applyProtection="1">
      <alignment horizontal="right" vertical="center" wrapText="1"/>
      <protection locked="0"/>
    </xf>
    <xf numFmtId="165" fontId="3" fillId="4" borderId="6" xfId="2" applyNumberFormat="1" applyFont="1" applyFill="1" applyBorder="1" applyAlignment="1" applyProtection="1">
      <alignment horizontal="right" vertical="center" wrapText="1"/>
      <protection locked="0"/>
    </xf>
    <xf numFmtId="165" fontId="3" fillId="4" borderId="7" xfId="2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ill="1"/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44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4" fontId="3" fillId="0" borderId="44" xfId="0" applyNumberFormat="1" applyFont="1" applyFill="1" applyBorder="1" applyAlignment="1">
      <alignment horizontal="center" vertical="center" wrapText="1"/>
    </xf>
    <xf numFmtId="4" fontId="3" fillId="0" borderId="37" xfId="0" applyNumberFormat="1" applyFont="1" applyFill="1" applyBorder="1" applyAlignment="1">
      <alignment horizontal="center" vertical="center" wrapText="1"/>
    </xf>
    <xf numFmtId="4" fontId="3" fillId="0" borderId="45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3" fillId="5" borderId="2" xfId="2" applyFont="1" applyFill="1" applyBorder="1" applyAlignment="1">
      <alignment horizontal="left" vertical="center"/>
    </xf>
    <xf numFmtId="0" fontId="3" fillId="5" borderId="3" xfId="2" applyFont="1" applyFill="1" applyBorder="1" applyAlignment="1">
      <alignment horizontal="left" vertical="center"/>
    </xf>
    <xf numFmtId="0" fontId="3" fillId="5" borderId="4" xfId="2" applyFont="1" applyFill="1" applyBorder="1" applyAlignment="1">
      <alignment horizontal="left" vertical="center"/>
    </xf>
    <xf numFmtId="3" fontId="3" fillId="5" borderId="2" xfId="2" applyNumberFormat="1" applyFont="1" applyFill="1" applyBorder="1" applyAlignment="1">
      <alignment horizontal="left" vertical="center"/>
    </xf>
    <xf numFmtId="3" fontId="3" fillId="5" borderId="3" xfId="2" applyNumberFormat="1" applyFont="1" applyFill="1" applyBorder="1" applyAlignment="1">
      <alignment horizontal="left" vertical="center"/>
    </xf>
    <xf numFmtId="3" fontId="3" fillId="5" borderId="4" xfId="2" applyNumberFormat="1" applyFont="1" applyFill="1" applyBorder="1" applyAlignment="1">
      <alignment horizontal="left" vertical="center"/>
    </xf>
    <xf numFmtId="0" fontId="11" fillId="0" borderId="1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8" fillId="8" borderId="17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top"/>
    </xf>
    <xf numFmtId="0" fontId="6" fillId="0" borderId="30" xfId="0" applyFont="1" applyFill="1" applyBorder="1" applyAlignment="1">
      <alignment horizontal="center" vertical="top"/>
    </xf>
    <xf numFmtId="4" fontId="5" fillId="4" borderId="10" xfId="2" applyNumberFormat="1" applyFont="1" applyFill="1" applyBorder="1" applyAlignment="1">
      <alignment horizontal="right" vertical="center" wrapText="1"/>
    </xf>
    <xf numFmtId="4" fontId="5" fillId="4" borderId="49" xfId="2" applyNumberFormat="1" applyFont="1" applyFill="1" applyBorder="1" applyAlignment="1">
      <alignment horizontal="right" vertical="center" wrapText="1"/>
    </xf>
    <xf numFmtId="49" fontId="5" fillId="4" borderId="3" xfId="2" applyNumberFormat="1" applyFont="1" applyFill="1" applyBorder="1" applyAlignment="1">
      <alignment horizontal="right" vertical="center" wrapText="1"/>
    </xf>
    <xf numFmtId="49" fontId="5" fillId="4" borderId="45" xfId="2" applyNumberFormat="1" applyFont="1" applyFill="1" applyBorder="1" applyAlignment="1">
      <alignment horizontal="right" vertical="center" wrapText="1"/>
    </xf>
    <xf numFmtId="49" fontId="5" fillId="4" borderId="6" xfId="2" applyNumberFormat="1" applyFont="1" applyFill="1" applyBorder="1" applyAlignment="1">
      <alignment horizontal="right" vertical="center" wrapText="1"/>
    </xf>
    <xf numFmtId="49" fontId="5" fillId="4" borderId="50" xfId="2" applyNumberFormat="1" applyFont="1" applyFill="1" applyBorder="1" applyAlignment="1">
      <alignment horizontal="right" vertical="center" wrapText="1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3" fillId="2" borderId="53" xfId="2" applyFont="1" applyFill="1" applyBorder="1" applyAlignment="1">
      <alignment horizontal="center" vertical="center" wrapText="1"/>
    </xf>
    <xf numFmtId="0" fontId="3" fillId="2" borderId="54" xfId="2" applyFont="1" applyFill="1" applyBorder="1" applyAlignment="1">
      <alignment horizontal="center" vertical="center" wrapText="1"/>
    </xf>
    <xf numFmtId="49" fontId="5" fillId="4" borderId="37" xfId="2" applyNumberFormat="1" applyFont="1" applyFill="1" applyBorder="1" applyAlignment="1">
      <alignment horizontal="right" vertical="center" wrapText="1"/>
    </xf>
    <xf numFmtId="4" fontId="5" fillId="4" borderId="2" xfId="2" applyNumberFormat="1" applyFont="1" applyFill="1" applyBorder="1" applyAlignment="1">
      <alignment horizontal="right" vertical="center" wrapText="1"/>
    </xf>
    <xf numFmtId="0" fontId="6" fillId="0" borderId="55" xfId="0" applyFont="1" applyFill="1" applyBorder="1" applyAlignment="1">
      <alignment horizontal="justify"/>
    </xf>
    <xf numFmtId="0" fontId="8" fillId="5" borderId="56" xfId="0" applyFont="1" applyFill="1" applyBorder="1" applyAlignment="1">
      <alignment horizontal="center"/>
    </xf>
    <xf numFmtId="0" fontId="8" fillId="8" borderId="57" xfId="0" applyFont="1" applyFill="1" applyBorder="1" applyAlignment="1">
      <alignment horizontal="center" vertical="center" wrapText="1"/>
    </xf>
    <xf numFmtId="0" fontId="8" fillId="5" borderId="58" xfId="0" applyFont="1" applyFill="1" applyBorder="1" applyAlignment="1">
      <alignment horizontal="center"/>
    </xf>
    <xf numFmtId="0" fontId="8" fillId="8" borderId="59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justify"/>
    </xf>
    <xf numFmtId="0" fontId="8" fillId="8" borderId="61" xfId="0" applyFont="1" applyFill="1" applyBorder="1" applyAlignment="1">
      <alignment horizontal="center" vertical="center" wrapText="1"/>
    </xf>
    <xf numFmtId="0" fontId="6" fillId="0" borderId="62" xfId="0" applyFont="1" applyFill="1" applyBorder="1" applyAlignment="1">
      <alignment horizontal="left" vertical="center"/>
    </xf>
    <xf numFmtId="4" fontId="7" fillId="0" borderId="61" xfId="0" applyNumberFormat="1" applyFont="1" applyFill="1" applyBorder="1" applyAlignment="1">
      <alignment horizontal="center" vertical="center"/>
    </xf>
    <xf numFmtId="0" fontId="6" fillId="6" borderId="62" xfId="0" applyFont="1" applyFill="1" applyBorder="1" applyAlignment="1">
      <alignment horizontal="left" vertical="center"/>
    </xf>
    <xf numFmtId="4" fontId="7" fillId="6" borderId="61" xfId="0" applyNumberFormat="1" applyFont="1" applyFill="1" applyBorder="1" applyAlignment="1">
      <alignment horizontal="center" vertical="center"/>
    </xf>
    <xf numFmtId="0" fontId="6" fillId="0" borderId="63" xfId="0" applyFont="1" applyFill="1" applyBorder="1" applyAlignment="1">
      <alignment horizontal="left"/>
    </xf>
    <xf numFmtId="0" fontId="6" fillId="0" borderId="60" xfId="0" applyFont="1" applyFill="1" applyBorder="1" applyAlignment="1">
      <alignment horizontal="left"/>
    </xf>
    <xf numFmtId="4" fontId="7" fillId="6" borderId="61" xfId="0" applyNumberFormat="1" applyFont="1" applyFill="1" applyBorder="1" applyAlignment="1">
      <alignment horizontal="center" wrapText="1"/>
    </xf>
    <xf numFmtId="4" fontId="7" fillId="0" borderId="61" xfId="0" applyNumberFormat="1" applyFont="1" applyFill="1" applyBorder="1" applyAlignment="1">
      <alignment horizontal="center" wrapText="1"/>
    </xf>
    <xf numFmtId="0" fontId="6" fillId="6" borderId="64" xfId="0" applyFont="1" applyFill="1" applyBorder="1" applyAlignment="1">
      <alignment horizontal="left" vertical="center"/>
    </xf>
    <xf numFmtId="4" fontId="7" fillId="6" borderId="65" xfId="0" applyNumberFormat="1" applyFont="1" applyFill="1" applyBorder="1" applyAlignment="1">
      <alignment horizontal="right"/>
    </xf>
    <xf numFmtId="4" fontId="7" fillId="6" borderId="66" xfId="0" applyNumberFormat="1" applyFont="1" applyFill="1" applyBorder="1" applyAlignment="1">
      <alignment horizontal="center" wrapText="1"/>
    </xf>
    <xf numFmtId="4" fontId="7" fillId="6" borderId="67" xfId="0" applyNumberFormat="1" applyFont="1" applyFill="1" applyBorder="1" applyAlignment="1">
      <alignment horizontal="right"/>
    </xf>
    <xf numFmtId="4" fontId="7" fillId="6" borderId="68" xfId="0" applyNumberFormat="1" applyFont="1" applyFill="1" applyBorder="1" applyAlignment="1">
      <alignment horizontal="center" wrapText="1"/>
    </xf>
    <xf numFmtId="0" fontId="6" fillId="0" borderId="55" xfId="0" applyFont="1" applyFill="1" applyBorder="1" applyAlignment="1">
      <alignment horizontal="justify" vertical="top"/>
    </xf>
    <xf numFmtId="0" fontId="8" fillId="5" borderId="69" xfId="0" applyFont="1" applyFill="1" applyBorder="1" applyAlignment="1">
      <alignment horizontal="center"/>
    </xf>
    <xf numFmtId="0" fontId="8" fillId="8" borderId="70" xfId="0" applyFont="1" applyFill="1" applyBorder="1" applyAlignment="1">
      <alignment horizontal="center"/>
    </xf>
    <xf numFmtId="0" fontId="8" fillId="8" borderId="71" xfId="0" applyFont="1" applyFill="1" applyBorder="1" applyAlignment="1">
      <alignment horizontal="center"/>
    </xf>
    <xf numFmtId="0" fontId="6" fillId="0" borderId="60" xfId="0" applyFont="1" applyFill="1" applyBorder="1" applyAlignment="1">
      <alignment horizontal="justify" vertical="top"/>
    </xf>
    <xf numFmtId="0" fontId="6" fillId="8" borderId="72" xfId="0" applyFont="1" applyFill="1" applyBorder="1" applyAlignment="1">
      <alignment horizontal="center" vertical="top"/>
    </xf>
    <xf numFmtId="0" fontId="6" fillId="6" borderId="62" xfId="0" applyFont="1" applyFill="1" applyBorder="1" applyAlignment="1">
      <alignment horizontal="justify" vertical="center"/>
    </xf>
    <xf numFmtId="10" fontId="9" fillId="6" borderId="73" xfId="0" applyNumberFormat="1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horizontal="justify" vertical="center"/>
    </xf>
    <xf numFmtId="10" fontId="9" fillId="0" borderId="73" xfId="0" applyNumberFormat="1" applyFont="1" applyFill="1" applyBorder="1" applyAlignment="1">
      <alignment horizontal="center" vertical="center"/>
    </xf>
    <xf numFmtId="0" fontId="6" fillId="6" borderId="62" xfId="0" applyFont="1" applyFill="1" applyBorder="1" applyAlignment="1">
      <alignment horizontal="justify"/>
    </xf>
    <xf numFmtId="0" fontId="6" fillId="6" borderId="64" xfId="0" applyFont="1" applyFill="1" applyBorder="1" applyAlignment="1">
      <alignment horizontal="justify" vertical="center"/>
    </xf>
    <xf numFmtId="10" fontId="7" fillId="6" borderId="74" xfId="0" applyNumberFormat="1" applyFont="1" applyFill="1" applyBorder="1" applyAlignment="1">
      <alignment horizontal="center" vertical="center"/>
    </xf>
    <xf numFmtId="10" fontId="9" fillId="6" borderId="75" xfId="0" applyNumberFormat="1" applyFont="1" applyFill="1" applyBorder="1" applyAlignment="1">
      <alignment horizontal="center" vertical="center"/>
    </xf>
    <xf numFmtId="10" fontId="9" fillId="6" borderId="76" xfId="0" applyNumberFormat="1" applyFont="1" applyFill="1" applyBorder="1" applyAlignment="1">
      <alignment horizontal="center" vertical="center"/>
    </xf>
  </cellXfs>
  <cellStyles count="4">
    <cellStyle name="Normalny" xfId="0" builtinId="0"/>
    <cellStyle name="Normalny_bilans_przekształceń" xfId="2"/>
    <cellStyle name="Normalny_Skonsolidowane sprawozdanie finansowe" xfId="3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1</xdr:row>
      <xdr:rowOff>0</xdr:rowOff>
    </xdr:from>
    <xdr:to>
      <xdr:col>14</xdr:col>
      <xdr:colOff>75009</xdr:colOff>
      <xdr:row>38</xdr:row>
      <xdr:rowOff>24606</xdr:rowOff>
    </xdr:to>
    <xdr:sp macro="" textlink="">
      <xdr:nvSpPr>
        <xdr:cNvPr id="2" name="pole tekstowe 1"/>
        <xdr:cNvSpPr txBox="1"/>
      </xdr:nvSpPr>
      <xdr:spPr>
        <a:xfrm>
          <a:off x="7124700" y="190500"/>
          <a:ext cx="4332684" cy="707310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l-PL" sz="1100" b="1"/>
            <a:t>Objaśnienia:</a:t>
          </a:r>
        </a:p>
        <a:p>
          <a:endParaRPr lang="pl-PL" sz="1100"/>
        </a:p>
        <a:p>
          <a:r>
            <a:rPr lang="pl-PL" sz="1100" b="1"/>
            <a:t>1.</a:t>
          </a:r>
          <a:r>
            <a:rPr lang="pl-PL" sz="1100" b="1" baseline="0"/>
            <a:t> Wskaźnik rentowności operacyjnej</a:t>
          </a:r>
        </a:p>
        <a:p>
          <a:r>
            <a:rPr lang="pl-PL" sz="1100" u="sng" baseline="0"/>
            <a:t>Formuła:</a:t>
          </a:r>
          <a:r>
            <a:rPr lang="pl-PL" sz="1100" baseline="0"/>
            <a:t> wynik na działalności operacyjnej / przychody ze sprzedaży</a:t>
          </a:r>
        </a:p>
        <a:p>
          <a:r>
            <a:rPr lang="pl-PL" sz="1100" u="sng" baseline="0"/>
            <a:t>Opis: </a:t>
          </a:r>
          <a:r>
            <a:rPr lang="pl-PL"/>
            <a:t>określa, ile zysku netto (po opodatkowaniu) przypada na 1 złoty przychodów firmy</a:t>
          </a:r>
          <a:endParaRPr lang="pl-PL" sz="1100" baseline="0"/>
        </a:p>
        <a:p>
          <a:endParaRPr lang="pl-PL" sz="1100" baseline="0"/>
        </a:p>
        <a:p>
          <a:r>
            <a:rPr lang="pl-PL" sz="1100" b="1" baseline="0"/>
            <a:t>2. Wskaźnik rentowności EBITDA</a:t>
          </a:r>
        </a:p>
        <a:p>
          <a:r>
            <a:rPr lang="pl-PL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Formuła: 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(wynika na działalności operacyjnej+amortyzacja) / przychody ze sprzedaży</a:t>
          </a:r>
          <a:endParaRPr lang="pl-PL"/>
        </a:p>
        <a:p>
          <a:r>
            <a:rPr lang="pl-PL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Opis:  </a:t>
          </a:r>
          <a:r>
            <a:rPr lang="pl-PL"/>
            <a:t>mierzy efektywność konwersji przychodów na zysk z działalności ciągłej przed odsetkami od zaciągniętych kredytów, podatkami, deprecjacją i amortyzacją oraz przed pozycjami wyjątkowymi. </a:t>
          </a:r>
        </a:p>
        <a:p>
          <a:endParaRPr lang="pl-PL" sz="1100"/>
        </a:p>
        <a:p>
          <a:r>
            <a:rPr lang="pl-PL" sz="1100" b="1"/>
            <a:t>3. Wskaźnik</a:t>
          </a:r>
          <a:r>
            <a:rPr lang="pl-PL" sz="1100" b="1" baseline="0"/>
            <a:t> rentowności netto</a:t>
          </a:r>
        </a:p>
        <a:p>
          <a:r>
            <a:rPr lang="pl-PL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Formuła: 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Wynik netto / Przychody ze sprzedaży</a:t>
          </a:r>
          <a:endParaRPr lang="pl-PL"/>
        </a:p>
        <a:p>
          <a:r>
            <a:rPr lang="pl-PL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Opis: </a:t>
          </a:r>
          <a:r>
            <a:rPr lang="pl-PL"/>
            <a:t>informuje inwestorów ile procent przychodów ze sprzedaży stanowi zysk netto</a:t>
          </a:r>
        </a:p>
        <a:p>
          <a:endParaRPr lang="pl-PL" sz="1100"/>
        </a:p>
        <a:p>
          <a:r>
            <a:rPr lang="pl-PL" sz="1100" b="1"/>
            <a:t>4. Wskaśnik rentowności kapitału własnego</a:t>
          </a:r>
          <a:r>
            <a:rPr lang="pl-PL" sz="1100" b="1" baseline="0"/>
            <a:t> (ROE)</a:t>
          </a:r>
        </a:p>
        <a:p>
          <a:r>
            <a:rPr lang="pl-PL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Formuła: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Wynik netto / Kapitał własny, gdzie: Kapitał własny = Aktywa ogółem - Zobowiązania (krótko i długoterminowe)</a:t>
          </a:r>
          <a:endParaRPr lang="pl-PL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Opis: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pl-PL" b="0"/>
            <a:t>określa stopę zyskowności zainwestowanych w firmie kapitałów własnych</a:t>
          </a:r>
        </a:p>
        <a:p>
          <a:endParaRPr lang="pl-PL" sz="1100"/>
        </a:p>
        <a:p>
          <a:r>
            <a:rPr lang="pl-PL" sz="1100" b="1"/>
            <a:t>5. Wskaźnik</a:t>
          </a:r>
          <a:r>
            <a:rPr lang="pl-PL" sz="1100" b="1" baseline="0"/>
            <a:t> rentowności majątku (ROA)</a:t>
          </a:r>
        </a:p>
        <a:p>
          <a:r>
            <a:rPr lang="pl-PL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Formuła: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Wynik netto / aktywa  ogółem</a:t>
          </a:r>
          <a:endParaRPr lang="pl-PL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Opis: </a:t>
          </a:r>
          <a:r>
            <a:rPr lang="pl-PL" b="0"/>
            <a:t>informuje o tym jaka jest rentowność wszystkich aktywów firmy w stosunku do wypracowanych przez nią zysków,</a:t>
          </a:r>
          <a:r>
            <a:rPr lang="pl-PL" b="0" baseline="0"/>
            <a:t> </a:t>
          </a:r>
          <a:r>
            <a:rPr lang="pl-PL" b="0"/>
            <a:t>czy innymi</a:t>
          </a:r>
          <a:r>
            <a:rPr lang="pl-PL" b="0" baseline="0"/>
            <a:t> słowy ile zysku netto  przynosi każda złotówka zaangażowana w finansowanie majątku</a:t>
          </a:r>
          <a:endParaRPr lang="pl-PL" b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l-PL"/>
        </a:p>
        <a:p>
          <a:r>
            <a:rPr lang="pl-PL" sz="1100" b="1"/>
            <a:t>6. Wskaźnik ogólnej płynności</a:t>
          </a:r>
        </a:p>
        <a:p>
          <a:r>
            <a:rPr lang="pl-PL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Formuła: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aktywa obrotowe / zobowiązania krótkoterminowe</a:t>
          </a:r>
          <a:endParaRPr lang="pl-PL"/>
        </a:p>
        <a:p>
          <a:r>
            <a:rPr lang="pl-PL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Opis: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pl-PL"/>
            <a:t>informuje o zdolności przedsiębiorstwa do regulowania zobowiązań w oparciu o wszystkie aktywa obrotowe</a:t>
          </a:r>
        </a:p>
        <a:p>
          <a:endParaRPr lang="pl-PL" sz="1100"/>
        </a:p>
        <a:p>
          <a:r>
            <a:rPr lang="pl-PL" sz="1100" b="1"/>
            <a:t>7. Wskaźnik ogólnego</a:t>
          </a:r>
          <a:r>
            <a:rPr lang="pl-PL" sz="1100" b="1" baseline="0"/>
            <a:t> zadłużenia</a:t>
          </a:r>
        </a:p>
        <a:p>
          <a:r>
            <a:rPr lang="pl-PL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Formuła: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zobowiązania ogółem / aktywa rezem</a:t>
          </a:r>
          <a:endParaRPr lang="pl-PL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Opis: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pl-PL" b="0"/>
            <a:t>mówi o tym jaki udział w finansowaniu majątku firmy mają zobowiązania i dług</a:t>
          </a:r>
        </a:p>
        <a:p>
          <a:endParaRPr lang="pl-PL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nika/AppData/Local/Temp/tabele-3kw.SA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nika/AppData/Local/Temp/tabele-3kw.LL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ne podstawowe"/>
      <sheetName val="Arkusz1"/>
      <sheetName val="wybrane dane finansowe"/>
      <sheetName val="lista standardów"/>
      <sheetName val="RZiS"/>
      <sheetName val="Skr. spr. z cał. dochodów"/>
      <sheetName val="Aktywa"/>
      <sheetName val="Pasywa"/>
      <sheetName val="ZZwK"/>
      <sheetName val="RPP"/>
      <sheetName val="dodatkowe tabelki"/>
      <sheetName val="NOTA 1,2 - Przychody i segmenty"/>
      <sheetName val="NOTA 3 - Koszty rodzajowe"/>
      <sheetName val="NOTA 4 - PPO i PKO"/>
      <sheetName val="NOTA 5 - PF i KF"/>
      <sheetName val="NOTA 6 - Podatek "/>
      <sheetName val="NOTA 7 - Działalność zaniechana"/>
      <sheetName val="NOTA 8,9 - Zysk na 1 akcję"/>
      <sheetName val="NOTA 10,11 -Poz.dochody całko."/>
      <sheetName val="NOTA 12 -Rzeczowe aktywa trwałe"/>
      <sheetName val="NOTA 13 -Wartości niematerialne"/>
      <sheetName val="NOTA 14 -Wartość firmy"/>
      <sheetName val="NOTA 15 - Nieruchomości inwest"/>
      <sheetName val="NOTA 16 -Akcje i udziały"/>
      <sheetName val="NOTA 17 - Poz.akt.trw"/>
      <sheetName val="NOTA 18,19,20 akt.fin+pozostałe"/>
      <sheetName val="NOTA 21 - Zapasy"/>
      <sheetName val="NOTA 22 - Umowy długoterminowe"/>
      <sheetName val="NOTA 23,24 - Należności"/>
      <sheetName val="NOTA 25 - RMK"/>
      <sheetName val="NOTA 26 - Środki pieniężne"/>
      <sheetName val="NOTA 27,28,29,30,31 - Kapitały"/>
      <sheetName val="NOTA 32,33 - Kredyty i pożyczki"/>
      <sheetName val="NOTA 34, 35 -Zob finans"/>
      <sheetName val="NOTA 36 - Inne zob. długoterm."/>
      <sheetName val="NOTA 37,38 - Zob. hand. i pozos"/>
      <sheetName val="NOTA 39,40 - ZFŚS, Zob. warunko"/>
      <sheetName val="NOTA 41 - Leasing"/>
      <sheetName val="NOTA 42 - RMP"/>
      <sheetName val="NOTA 43,44 - Rezerwy"/>
      <sheetName val="NOTA 45 - Zarządzanie ryzykiem"/>
      <sheetName val="NOTA 46 - Instrumenty finansowe"/>
      <sheetName val="NOTA 47 - Zarządzanie kapitałem"/>
      <sheetName val="NOTA 48 Świadczenia pracownicze"/>
      <sheetName val="NOTA 49 - Podmioty powiązane"/>
      <sheetName val="NOTA 50 - Wynagrodzenie kadry "/>
      <sheetName val="NOTA 51 -Umowy leasingu op"/>
      <sheetName val="NOTA 52 - Aktywowane koszty"/>
      <sheetName val="NOTA 53,54,55,56,57,58,59"/>
      <sheetName val="NOTA 60 - Wynagrodzenie BR"/>
      <sheetName val="NOTA 61 - Objasnienia do RPP"/>
      <sheetName val="NOTA 62 - Przejście na MSR,MSSF"/>
      <sheetName val="inne"/>
      <sheetName val="NOTA 56 - Sprawozdanie skonsol."/>
      <sheetName val="Arkusz2"/>
    </sheetNames>
    <sheetDataSet>
      <sheetData sheetId="0">
        <row r="8">
          <cell r="B8" t="str">
            <v>01.01.2013</v>
          </cell>
        </row>
        <row r="9">
          <cell r="B9" t="str">
            <v>30.09.2013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ne podstawowe"/>
      <sheetName val="Arkusz1"/>
      <sheetName val="wybrane dane finansowe"/>
      <sheetName val="lista standardów"/>
      <sheetName val="RZiS"/>
      <sheetName val="Skr. spr. z cał. dochodów"/>
      <sheetName val="Aktywa"/>
      <sheetName val="Pasywa"/>
      <sheetName val="ZZwK"/>
      <sheetName val="RPP"/>
      <sheetName val="dodatkowe tabelki"/>
      <sheetName val="NOTA 1,2 - Przychody i segmenty"/>
      <sheetName val="NOTA 3 - Koszty rodzajowe"/>
      <sheetName val="NOTA 4 - PPO i PKO"/>
      <sheetName val="NOTA 5 - PF i KF"/>
      <sheetName val="NOTA 6 - Podatek "/>
      <sheetName val="NOTA 7 - Działalność zaniechana"/>
      <sheetName val="NOTA 8,9 - Zysk na 1 akcję"/>
      <sheetName val="NOTA 10,11 -Poz.dochody całko."/>
      <sheetName val="NOTA 12 -Rzeczowe aktywa trwałe"/>
      <sheetName val="NOTA 13 -Wartości niematerialne"/>
      <sheetName val="NOTA 14 -Wartość firmy"/>
      <sheetName val="NOTA 15 - Nieruchomości inwest"/>
      <sheetName val="NOTA 16 -Akcje i udziały"/>
      <sheetName val="NOTA 17 - Poz.akt.trw"/>
      <sheetName val="NOTA 18,19,20 akt.fin+pozostałe"/>
      <sheetName val="NOTA 21 - Zapasy"/>
      <sheetName val="NOTA 22 - Umowy długoterminowe"/>
      <sheetName val="NOTA 23,24 - Należności"/>
      <sheetName val="NOTA 25 - RMK"/>
      <sheetName val="NOTA 26 - Środki pieniężne"/>
      <sheetName val="NOTA 27,28,29,30,31 - Kapitały"/>
      <sheetName val="NOTA 32,33 - Kredyty i pożyczki"/>
      <sheetName val="NOTA 34, 35 -Zob finans"/>
      <sheetName val="NOTA 36 - Inne zob. długoterm."/>
      <sheetName val="NOTA 37,38 - Zob. hand. i pozos"/>
      <sheetName val="NOTA 39,40 - ZFŚS, Zob. warunko"/>
      <sheetName val="NOTA 41 - Leasing"/>
      <sheetName val="NOTA 42 - RMP"/>
      <sheetName val="NOTA 43,44 - Rezerwy"/>
      <sheetName val="NOTA 45 - Zarządzanie ryzykiem"/>
      <sheetName val="NOTA 46 - Instrumenty finansowe"/>
      <sheetName val="NOTA 47 - Zarządzanie kapitałem"/>
      <sheetName val="NOTA 48 Świadczenia pracownicze"/>
      <sheetName val="NOTA 49 - Podmioty powiązane"/>
      <sheetName val="NOTA 50 - Wynagrodzenie kadry "/>
      <sheetName val="NOTA 51 -Umowy leasingu op"/>
      <sheetName val="NOTA 52 - Aktywowane koszty"/>
      <sheetName val="NOTA 53,54,55,56,57,58,59"/>
      <sheetName val="NOTA 60 - Wynagrodzenie BR"/>
      <sheetName val="NOTA 61 - Objasnienia do RPP"/>
      <sheetName val="NOTA 62 - Przejście na MSR,MSSF"/>
      <sheetName val="inne"/>
      <sheetName val="NOTA 56 - Sprawozdanie skonsol."/>
      <sheetName val="Arkusz2"/>
    </sheetNames>
    <sheetDataSet>
      <sheetData sheetId="0">
        <row r="7">
          <cell r="B7" t="str">
            <v>01.01.2013 - 30.09.2013</v>
          </cell>
        </row>
        <row r="8">
          <cell r="B8" t="str">
            <v>01.01.2013</v>
          </cell>
        </row>
        <row r="9">
          <cell r="B9" t="str">
            <v>30.09.2013</v>
          </cell>
        </row>
        <row r="12">
          <cell r="B12" t="str">
            <v>01.01.2012 - 30.09.2012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6"/>
  <sheetViews>
    <sheetView tabSelected="1" workbookViewId="0"/>
  </sheetViews>
  <sheetFormatPr defaultRowHeight="15" x14ac:dyDescent="0.25"/>
  <cols>
    <col min="2" max="2" width="52.140625" customWidth="1"/>
    <col min="3" max="6" width="12.5703125" customWidth="1"/>
    <col min="7" max="7" width="17.42578125" customWidth="1"/>
    <col min="8" max="8" width="17.85546875" customWidth="1"/>
  </cols>
  <sheetData>
    <row r="1" spans="2:8" ht="15.75" thickBot="1" x14ac:dyDescent="0.3"/>
    <row r="2" spans="2:8" ht="16.5" thickTop="1" thickBot="1" x14ac:dyDescent="0.3">
      <c r="C2" s="127" t="s">
        <v>33</v>
      </c>
      <c r="D2" s="128"/>
      <c r="E2" s="128"/>
      <c r="F2" s="129"/>
      <c r="G2" s="87"/>
      <c r="H2" s="87"/>
    </row>
    <row r="3" spans="2:8" ht="34.5" thickTop="1" x14ac:dyDescent="0.25">
      <c r="B3" s="19"/>
      <c r="C3" s="22" t="s">
        <v>2</v>
      </c>
      <c r="D3" s="89" t="s">
        <v>3</v>
      </c>
      <c r="E3" s="88" t="s">
        <v>0</v>
      </c>
      <c r="F3" s="17" t="s">
        <v>1</v>
      </c>
    </row>
    <row r="4" spans="2:8" x14ac:dyDescent="0.25">
      <c r="B4" s="2" t="s">
        <v>4</v>
      </c>
      <c r="C4" s="20">
        <v>25959.48141</v>
      </c>
      <c r="D4" s="21">
        <v>26833.983050000003</v>
      </c>
      <c r="E4" s="3">
        <v>72004.873090000008</v>
      </c>
      <c r="F4" s="4">
        <v>70550.87328</v>
      </c>
    </row>
    <row r="5" spans="2:8" x14ac:dyDescent="0.25">
      <c r="B5" s="5" t="s">
        <v>5</v>
      </c>
      <c r="C5" s="6">
        <v>22048.52421</v>
      </c>
      <c r="D5" s="7">
        <v>21058.134300000002</v>
      </c>
      <c r="E5" s="6">
        <v>58189.424319999998</v>
      </c>
      <c r="F5" s="7">
        <v>55820.673049999998</v>
      </c>
    </row>
    <row r="6" spans="2:8" x14ac:dyDescent="0.25">
      <c r="B6" s="5" t="s">
        <v>6</v>
      </c>
      <c r="C6" s="6">
        <v>3910.9572000000003</v>
      </c>
      <c r="D6" s="7">
        <v>5775.8487500000001</v>
      </c>
      <c r="E6" s="6">
        <v>13815.448769999999</v>
      </c>
      <c r="F6" s="7">
        <v>14730.20023</v>
      </c>
    </row>
    <row r="7" spans="2:8" x14ac:dyDescent="0.25">
      <c r="B7" s="2" t="s">
        <v>7</v>
      </c>
      <c r="C7" s="3">
        <v>17819.106329999999</v>
      </c>
      <c r="D7" s="4">
        <v>19177.55386</v>
      </c>
      <c r="E7" s="3">
        <v>49813.029390000003</v>
      </c>
      <c r="F7" s="4">
        <v>49584.986619999996</v>
      </c>
    </row>
    <row r="8" spans="2:8" x14ac:dyDescent="0.25">
      <c r="B8" s="5" t="s">
        <v>8</v>
      </c>
      <c r="C8" s="6">
        <v>14735.91358</v>
      </c>
      <c r="D8" s="7">
        <v>14371.836960000001</v>
      </c>
      <c r="E8" s="6">
        <v>39012.72539</v>
      </c>
      <c r="F8" s="7">
        <v>37203.357759999999</v>
      </c>
    </row>
    <row r="9" spans="2:8" x14ac:dyDescent="0.25">
      <c r="B9" s="5" t="s">
        <v>9</v>
      </c>
      <c r="C9" s="6">
        <v>3083.1927500000002</v>
      </c>
      <c r="D9" s="7">
        <v>4805.7169000000004</v>
      </c>
      <c r="E9" s="6">
        <v>10800.304</v>
      </c>
      <c r="F9" s="7">
        <v>12381.628859999999</v>
      </c>
    </row>
    <row r="10" spans="2:8" x14ac:dyDescent="0.25">
      <c r="B10" s="8" t="s">
        <v>10</v>
      </c>
      <c r="C10" s="3">
        <v>8140.3750800000016</v>
      </c>
      <c r="D10" s="4">
        <v>7656.4291900000017</v>
      </c>
      <c r="E10" s="3">
        <v>22191.843700000001</v>
      </c>
      <c r="F10" s="4">
        <v>20965.886660000004</v>
      </c>
    </row>
    <row r="11" spans="2:8" x14ac:dyDescent="0.25">
      <c r="B11" s="5" t="s">
        <v>11</v>
      </c>
      <c r="C11" s="6">
        <v>0</v>
      </c>
      <c r="D11" s="7">
        <v>0</v>
      </c>
      <c r="E11" s="6">
        <v>0</v>
      </c>
      <c r="F11" s="7">
        <v>0</v>
      </c>
    </row>
    <row r="12" spans="2:8" x14ac:dyDescent="0.25">
      <c r="B12" s="9" t="s">
        <v>12</v>
      </c>
      <c r="C12" s="6">
        <v>145.44166000000001</v>
      </c>
      <c r="D12" s="7">
        <v>118.76699000000001</v>
      </c>
      <c r="E12" s="6">
        <v>370.26903999999996</v>
      </c>
      <c r="F12" s="7">
        <v>379.75423000000001</v>
      </c>
    </row>
    <row r="13" spans="2:8" x14ac:dyDescent="0.25">
      <c r="B13" s="9" t="s">
        <v>13</v>
      </c>
      <c r="C13" s="6">
        <v>4652.5995800000001</v>
      </c>
      <c r="D13" s="7">
        <v>4193.4344499999997</v>
      </c>
      <c r="E13" s="6">
        <v>12856.53652</v>
      </c>
      <c r="F13" s="7">
        <v>11672.29175</v>
      </c>
    </row>
    <row r="14" spans="2:8" x14ac:dyDescent="0.25">
      <c r="B14" s="9" t="s">
        <v>14</v>
      </c>
      <c r="C14" s="6">
        <v>2791.2046800000003</v>
      </c>
      <c r="D14" s="7">
        <v>2452.3576200000002</v>
      </c>
      <c r="E14" s="6">
        <v>7588.6028299999998</v>
      </c>
      <c r="F14" s="7">
        <v>6774.4803000000002</v>
      </c>
    </row>
    <row r="15" spans="2:8" x14ac:dyDescent="0.25">
      <c r="B15" s="9" t="s">
        <v>15</v>
      </c>
      <c r="C15" s="6">
        <v>0</v>
      </c>
      <c r="D15" s="7">
        <v>0</v>
      </c>
      <c r="E15" s="6">
        <v>0</v>
      </c>
      <c r="F15" s="7">
        <v>0</v>
      </c>
    </row>
    <row r="16" spans="2:8" x14ac:dyDescent="0.25">
      <c r="B16" s="9" t="s">
        <v>16</v>
      </c>
      <c r="C16" s="6">
        <v>22.92821</v>
      </c>
      <c r="D16" s="7">
        <v>42.530260000000006</v>
      </c>
      <c r="E16" s="6">
        <v>90.042880000000011</v>
      </c>
      <c r="F16" s="7">
        <v>106.29161999999999</v>
      </c>
    </row>
    <row r="17" spans="2:7" x14ac:dyDescent="0.25">
      <c r="B17" s="8" t="s">
        <v>17</v>
      </c>
      <c r="C17" s="3">
        <v>819.08427000000188</v>
      </c>
      <c r="D17" s="4">
        <v>1086.8738500000013</v>
      </c>
      <c r="E17" s="3">
        <v>2026.9305100000026</v>
      </c>
      <c r="F17" s="4">
        <v>2792.5772200000042</v>
      </c>
    </row>
    <row r="18" spans="2:7" x14ac:dyDescent="0.25">
      <c r="B18" s="9" t="s">
        <v>18</v>
      </c>
      <c r="C18" s="6">
        <v>-14.143549999999999</v>
      </c>
      <c r="D18" s="7">
        <v>573.4469499999999</v>
      </c>
      <c r="E18" s="6">
        <v>7.9434199999999997</v>
      </c>
      <c r="F18" s="7">
        <v>819.86277000000007</v>
      </c>
    </row>
    <row r="19" spans="2:7" x14ac:dyDescent="0.25">
      <c r="B19" s="9" t="s">
        <v>19</v>
      </c>
      <c r="C19" s="6">
        <v>256.29473000000002</v>
      </c>
      <c r="D19" s="7">
        <v>188.04564000000002</v>
      </c>
      <c r="E19" s="6">
        <v>680.72125000000005</v>
      </c>
      <c r="F19" s="7">
        <v>709.00623999999993</v>
      </c>
    </row>
    <row r="20" spans="2:7" ht="22.5" x14ac:dyDescent="0.25">
      <c r="B20" s="9" t="s">
        <v>20</v>
      </c>
      <c r="C20" s="6">
        <v>0</v>
      </c>
      <c r="D20" s="7">
        <v>0</v>
      </c>
      <c r="E20" s="6">
        <v>0</v>
      </c>
      <c r="F20" s="7">
        <v>0</v>
      </c>
    </row>
    <row r="21" spans="2:7" x14ac:dyDescent="0.25">
      <c r="B21" s="8" t="s">
        <v>21</v>
      </c>
      <c r="C21" s="3">
        <v>548.6459900000018</v>
      </c>
      <c r="D21" s="4">
        <v>1472.2751600000011</v>
      </c>
      <c r="E21" s="3">
        <v>1354.1526800000024</v>
      </c>
      <c r="F21" s="4">
        <v>2903.4337500000047</v>
      </c>
    </row>
    <row r="22" spans="2:7" x14ac:dyDescent="0.25">
      <c r="B22" s="9" t="s">
        <v>22</v>
      </c>
      <c r="C22" s="6">
        <v>0</v>
      </c>
      <c r="D22" s="7">
        <v>0</v>
      </c>
      <c r="E22" s="6">
        <v>0</v>
      </c>
      <c r="F22" s="7">
        <v>0</v>
      </c>
    </row>
    <row r="23" spans="2:7" x14ac:dyDescent="0.25">
      <c r="B23" s="90" t="s">
        <v>23</v>
      </c>
      <c r="C23" s="18">
        <v>0</v>
      </c>
      <c r="D23" s="7">
        <v>0</v>
      </c>
      <c r="E23" s="6">
        <v>0</v>
      </c>
      <c r="F23" s="7">
        <v>0</v>
      </c>
    </row>
    <row r="24" spans="2:7" x14ac:dyDescent="0.25">
      <c r="B24" s="8" t="s">
        <v>24</v>
      </c>
      <c r="C24" s="3">
        <v>548.6459900000018</v>
      </c>
      <c r="D24" s="4">
        <v>1472.2751600000011</v>
      </c>
      <c r="E24" s="3">
        <v>1354.1526800000024</v>
      </c>
      <c r="F24" s="4">
        <v>2903.4337500000047</v>
      </c>
    </row>
    <row r="25" spans="2:7" x14ac:dyDescent="0.25">
      <c r="B25" s="10" t="s">
        <v>25</v>
      </c>
      <c r="C25" s="3">
        <v>0</v>
      </c>
      <c r="D25" s="4">
        <v>0</v>
      </c>
      <c r="E25" s="3">
        <v>0</v>
      </c>
      <c r="F25" s="4">
        <v>0</v>
      </c>
    </row>
    <row r="26" spans="2:7" x14ac:dyDescent="0.25">
      <c r="B26" s="8" t="s">
        <v>26</v>
      </c>
      <c r="C26" s="3">
        <v>548.6459900000018</v>
      </c>
      <c r="D26" s="4">
        <v>1472.2751600000011</v>
      </c>
      <c r="E26" s="3">
        <v>1354.1526800000024</v>
      </c>
      <c r="F26" s="4">
        <v>2903.4337500000047</v>
      </c>
    </row>
    <row r="27" spans="2:7" ht="16.5" customHeight="1" x14ac:dyDescent="0.25">
      <c r="B27" s="90" t="s">
        <v>27</v>
      </c>
      <c r="C27" s="18">
        <v>548.6459900000018</v>
      </c>
      <c r="D27" s="7">
        <v>1472.2751600000011</v>
      </c>
      <c r="E27" s="6">
        <v>1354.1526800000024</v>
      </c>
      <c r="F27" s="7">
        <v>2903.4337500000047</v>
      </c>
    </row>
    <row r="28" spans="2:7" x14ac:dyDescent="0.25">
      <c r="B28" s="90" t="s">
        <v>23</v>
      </c>
      <c r="C28" s="18">
        <v>0</v>
      </c>
      <c r="D28" s="7">
        <v>0</v>
      </c>
      <c r="E28" s="6">
        <v>0</v>
      </c>
      <c r="F28" s="7">
        <v>0</v>
      </c>
    </row>
    <row r="29" spans="2:7" x14ac:dyDescent="0.25">
      <c r="B29" s="11" t="s">
        <v>28</v>
      </c>
      <c r="C29" s="3">
        <v>0</v>
      </c>
      <c r="D29" s="4">
        <v>0</v>
      </c>
      <c r="E29" s="3">
        <v>0</v>
      </c>
      <c r="F29" s="4">
        <v>0</v>
      </c>
      <c r="G29" s="126"/>
    </row>
    <row r="30" spans="2:7" x14ac:dyDescent="0.25">
      <c r="B30" s="12" t="s">
        <v>29</v>
      </c>
      <c r="C30" s="118">
        <v>0</v>
      </c>
      <c r="D30" s="118">
        <v>0</v>
      </c>
      <c r="E30" s="118">
        <v>7.5245649066411936E-3</v>
      </c>
      <c r="F30" s="119">
        <v>1.6138948430035435E-2</v>
      </c>
      <c r="G30" s="126"/>
    </row>
    <row r="31" spans="2:7" x14ac:dyDescent="0.25">
      <c r="B31" s="12" t="s">
        <v>30</v>
      </c>
      <c r="C31" s="118">
        <v>0</v>
      </c>
      <c r="D31" s="119">
        <v>0</v>
      </c>
      <c r="E31" s="118">
        <v>7.5245649066411936E-3</v>
      </c>
      <c r="F31" s="119">
        <v>1.6138948430035435E-2</v>
      </c>
      <c r="G31" s="126"/>
    </row>
    <row r="32" spans="2:7" ht="22.5" x14ac:dyDescent="0.25">
      <c r="B32" s="15" t="s">
        <v>31</v>
      </c>
      <c r="C32" s="120">
        <v>0</v>
      </c>
      <c r="D32" s="121">
        <v>0</v>
      </c>
      <c r="E32" s="120">
        <v>0</v>
      </c>
      <c r="F32" s="121">
        <v>0</v>
      </c>
      <c r="G32" s="126"/>
    </row>
    <row r="33" spans="2:7" x14ac:dyDescent="0.25">
      <c r="B33" s="5" t="s">
        <v>29</v>
      </c>
      <c r="C33" s="122">
        <v>0</v>
      </c>
      <c r="D33" s="123">
        <v>0</v>
      </c>
      <c r="E33" s="122">
        <v>7.5245649066411936E-3</v>
      </c>
      <c r="F33" s="123">
        <v>1.6138948430035435E-2</v>
      </c>
      <c r="G33" s="126"/>
    </row>
    <row r="34" spans="2:7" x14ac:dyDescent="0.25">
      <c r="B34" s="5" t="s">
        <v>30</v>
      </c>
      <c r="C34" s="122">
        <v>0</v>
      </c>
      <c r="D34" s="123">
        <v>0</v>
      </c>
      <c r="E34" s="122">
        <v>7.5245649066411936E-3</v>
      </c>
      <c r="F34" s="123">
        <v>1.6138948430035435E-2</v>
      </c>
      <c r="G34" s="126"/>
    </row>
    <row r="35" spans="2:7" ht="23.25" thickBot="1" x14ac:dyDescent="0.3">
      <c r="B35" s="16" t="s">
        <v>32</v>
      </c>
      <c r="C35" s="124">
        <v>0</v>
      </c>
      <c r="D35" s="125">
        <v>0</v>
      </c>
      <c r="E35" s="124">
        <v>0</v>
      </c>
      <c r="F35" s="125">
        <v>0</v>
      </c>
      <c r="G35" s="126"/>
    </row>
    <row r="36" spans="2:7" ht="15.75" thickTop="1" x14ac:dyDescent="0.25"/>
  </sheetData>
  <mergeCells count="1">
    <mergeCell ref="C2:F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4"/>
  <sheetViews>
    <sheetView workbookViewId="0"/>
  </sheetViews>
  <sheetFormatPr defaultRowHeight="15" x14ac:dyDescent="0.25"/>
  <cols>
    <col min="2" max="2" width="61.7109375" customWidth="1"/>
    <col min="3" max="6" width="12.5703125" customWidth="1"/>
  </cols>
  <sheetData>
    <row r="1" spans="2:6" ht="15.75" thickBot="1" x14ac:dyDescent="0.3"/>
    <row r="2" spans="2:6" ht="16.5" thickTop="1" thickBot="1" x14ac:dyDescent="0.3">
      <c r="C2" s="127" t="s">
        <v>33</v>
      </c>
      <c r="D2" s="128"/>
      <c r="E2" s="156"/>
      <c r="F2" s="157"/>
    </row>
    <row r="3" spans="2:6" ht="36.75" customHeight="1" thickTop="1" x14ac:dyDescent="0.25">
      <c r="B3" s="1"/>
      <c r="C3" s="22" t="s">
        <v>2</v>
      </c>
      <c r="D3" s="89" t="s">
        <v>3</v>
      </c>
      <c r="E3" s="158" t="s">
        <v>0</v>
      </c>
      <c r="F3" s="159" t="s">
        <v>1</v>
      </c>
    </row>
    <row r="4" spans="2:6" x14ac:dyDescent="0.25">
      <c r="B4" s="10" t="s">
        <v>26</v>
      </c>
      <c r="C4" s="95" t="s">
        <v>144</v>
      </c>
      <c r="D4" s="160" t="s">
        <v>145</v>
      </c>
      <c r="E4" s="161">
        <v>1354.1526800000024</v>
      </c>
      <c r="F4" s="40">
        <v>2903.4337500000001</v>
      </c>
    </row>
    <row r="5" spans="2:6" x14ac:dyDescent="0.25">
      <c r="B5" s="9" t="s">
        <v>83</v>
      </c>
      <c r="C5" s="6">
        <v>0</v>
      </c>
      <c r="D5" s="7">
        <v>0</v>
      </c>
      <c r="E5" s="6">
        <v>0</v>
      </c>
      <c r="F5" s="7">
        <v>0</v>
      </c>
    </row>
    <row r="6" spans="2:6" ht="22.5" x14ac:dyDescent="0.25">
      <c r="B6" s="9" t="s">
        <v>84</v>
      </c>
      <c r="C6" s="6">
        <v>0</v>
      </c>
      <c r="D6" s="7">
        <v>0</v>
      </c>
      <c r="E6" s="6">
        <v>0</v>
      </c>
      <c r="F6" s="7">
        <v>0</v>
      </c>
    </row>
    <row r="7" spans="2:6" ht="22.5" x14ac:dyDescent="0.25">
      <c r="B7" s="9" t="s">
        <v>85</v>
      </c>
      <c r="C7" s="6">
        <v>0</v>
      </c>
      <c r="D7" s="7">
        <v>0</v>
      </c>
      <c r="E7" s="6">
        <v>0</v>
      </c>
      <c r="F7" s="7">
        <v>0</v>
      </c>
    </row>
    <row r="8" spans="2:6" x14ac:dyDescent="0.25">
      <c r="B8" s="9" t="s">
        <v>86</v>
      </c>
      <c r="C8" s="6">
        <v>0</v>
      </c>
      <c r="D8" s="7">
        <v>0</v>
      </c>
      <c r="E8" s="6">
        <v>0</v>
      </c>
      <c r="F8" s="7">
        <v>0</v>
      </c>
    </row>
    <row r="9" spans="2:6" x14ac:dyDescent="0.25">
      <c r="B9" s="9" t="s">
        <v>87</v>
      </c>
      <c r="C9" s="6">
        <v>0</v>
      </c>
      <c r="D9" s="7">
        <v>0</v>
      </c>
      <c r="E9" s="6">
        <v>0</v>
      </c>
      <c r="F9" s="7">
        <v>0</v>
      </c>
    </row>
    <row r="10" spans="2:6" x14ac:dyDescent="0.25">
      <c r="B10" s="9" t="s">
        <v>88</v>
      </c>
      <c r="C10" s="6">
        <v>0</v>
      </c>
      <c r="D10" s="7">
        <v>0</v>
      </c>
      <c r="E10" s="18">
        <v>0</v>
      </c>
      <c r="F10" s="7">
        <v>0</v>
      </c>
    </row>
    <row r="11" spans="2:6" x14ac:dyDescent="0.25">
      <c r="B11" s="10" t="s">
        <v>89</v>
      </c>
      <c r="C11" s="152" t="s">
        <v>144</v>
      </c>
      <c r="D11" s="153" t="s">
        <v>145</v>
      </c>
      <c r="E11" s="150">
        <v>1354.1526800000024</v>
      </c>
      <c r="F11" s="40">
        <v>2903.4337500000001</v>
      </c>
    </row>
    <row r="12" spans="2:6" x14ac:dyDescent="0.25">
      <c r="B12" s="38" t="s">
        <v>90</v>
      </c>
      <c r="C12" s="6">
        <v>0</v>
      </c>
      <c r="D12" s="7">
        <v>0</v>
      </c>
      <c r="E12" s="18">
        <v>0</v>
      </c>
      <c r="F12" s="7">
        <v>0</v>
      </c>
    </row>
    <row r="13" spans="2:6" ht="15.75" thickBot="1" x14ac:dyDescent="0.3">
      <c r="B13" s="39" t="s">
        <v>91</v>
      </c>
      <c r="C13" s="154" t="s">
        <v>144</v>
      </c>
      <c r="D13" s="155" t="s">
        <v>145</v>
      </c>
      <c r="E13" s="151">
        <v>1354.1526800000024</v>
      </c>
      <c r="F13" s="41">
        <v>2903.4337500000001</v>
      </c>
    </row>
    <row r="14" spans="2:6" ht="15.75" thickTop="1" x14ac:dyDescent="0.25"/>
  </sheetData>
  <mergeCells count="1">
    <mergeCell ref="C2:F2"/>
  </mergeCells>
  <pageMargins left="0.7" right="0.7" top="0.75" bottom="0.75" header="0.3" footer="0.3"/>
  <pageSetup paperSize="9" orientation="portrait" r:id="rId1"/>
  <ignoredErrors>
    <ignoredError sqref="C4:D4 C11:D11 C13:D1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58"/>
  <sheetViews>
    <sheetView workbookViewId="0"/>
  </sheetViews>
  <sheetFormatPr defaultRowHeight="15" x14ac:dyDescent="0.25"/>
  <cols>
    <col min="2" max="2" width="54.28515625" customWidth="1"/>
    <col min="3" max="4" width="12.5703125" customWidth="1"/>
    <col min="5" max="5" width="19" customWidth="1"/>
  </cols>
  <sheetData>
    <row r="1" spans="2:4" ht="15.75" thickBot="1" x14ac:dyDescent="0.3"/>
    <row r="2" spans="2:4" ht="16.5" thickTop="1" thickBot="1" x14ac:dyDescent="0.3">
      <c r="C2" s="130" t="s">
        <v>33</v>
      </c>
      <c r="D2" s="131"/>
    </row>
    <row r="3" spans="2:4" ht="25.5" customHeight="1" thickTop="1" x14ac:dyDescent="0.25">
      <c r="B3" s="1" t="s">
        <v>56</v>
      </c>
      <c r="C3" s="85" t="s">
        <v>34</v>
      </c>
      <c r="D3" s="86" t="s">
        <v>35</v>
      </c>
    </row>
    <row r="4" spans="2:4" x14ac:dyDescent="0.25">
      <c r="B4" s="23" t="s">
        <v>36</v>
      </c>
      <c r="C4" s="26">
        <v>29914.568729999999</v>
      </c>
      <c r="D4" s="27">
        <v>29437.436079999999</v>
      </c>
    </row>
    <row r="5" spans="2:4" x14ac:dyDescent="0.25">
      <c r="B5" s="9" t="s">
        <v>37</v>
      </c>
      <c r="C5" s="6">
        <v>28501.647929999999</v>
      </c>
      <c r="D5" s="7">
        <v>28019.065129999999</v>
      </c>
    </row>
    <row r="6" spans="2:4" x14ac:dyDescent="0.25">
      <c r="B6" s="9" t="s">
        <v>38</v>
      </c>
      <c r="C6" s="6">
        <v>1302.2398000000001</v>
      </c>
      <c r="D6" s="7">
        <v>1107.7709600000001</v>
      </c>
    </row>
    <row r="7" spans="2:4" x14ac:dyDescent="0.25">
      <c r="B7" s="9" t="s">
        <v>39</v>
      </c>
      <c r="C7" s="6">
        <v>0</v>
      </c>
      <c r="D7" s="7">
        <v>0</v>
      </c>
    </row>
    <row r="8" spans="2:4" x14ac:dyDescent="0.25">
      <c r="B8" s="9" t="s">
        <v>40</v>
      </c>
      <c r="C8" s="6">
        <v>0</v>
      </c>
      <c r="D8" s="7">
        <v>0</v>
      </c>
    </row>
    <row r="9" spans="2:4" x14ac:dyDescent="0.25">
      <c r="B9" s="9" t="s">
        <v>41</v>
      </c>
      <c r="C9" s="6">
        <v>0</v>
      </c>
      <c r="D9" s="7">
        <v>0</v>
      </c>
    </row>
    <row r="10" spans="2:4" x14ac:dyDescent="0.25">
      <c r="B10" s="9" t="s">
        <v>42</v>
      </c>
      <c r="C10" s="6">
        <v>0</v>
      </c>
      <c r="D10" s="7">
        <v>0</v>
      </c>
    </row>
    <row r="11" spans="2:4" x14ac:dyDescent="0.25">
      <c r="B11" s="9" t="s">
        <v>43</v>
      </c>
      <c r="C11" s="6">
        <v>110.681</v>
      </c>
      <c r="D11" s="7">
        <v>310.59998999999999</v>
      </c>
    </row>
    <row r="12" spans="2:4" x14ac:dyDescent="0.25">
      <c r="B12" s="9" t="s">
        <v>44</v>
      </c>
      <c r="C12" s="6">
        <v>0</v>
      </c>
      <c r="D12" s="7">
        <v>0</v>
      </c>
    </row>
    <row r="13" spans="2:4" x14ac:dyDescent="0.25">
      <c r="B13" s="24" t="s">
        <v>45</v>
      </c>
      <c r="C13" s="26">
        <v>51148.704769999997</v>
      </c>
      <c r="D13" s="27">
        <v>45665.011439999995</v>
      </c>
    </row>
    <row r="14" spans="2:4" x14ac:dyDescent="0.25">
      <c r="B14" s="9" t="s">
        <v>46</v>
      </c>
      <c r="C14" s="6">
        <v>25115.12902</v>
      </c>
      <c r="D14" s="7">
        <v>22629.23099</v>
      </c>
    </row>
    <row r="15" spans="2:4" x14ac:dyDescent="0.25">
      <c r="B15" s="9" t="s">
        <v>47</v>
      </c>
      <c r="C15" s="6">
        <v>22346.37111</v>
      </c>
      <c r="D15" s="7">
        <v>20305.33353</v>
      </c>
    </row>
    <row r="16" spans="2:4" x14ac:dyDescent="0.25">
      <c r="B16" s="9" t="s">
        <v>48</v>
      </c>
      <c r="C16" s="6">
        <v>0</v>
      </c>
      <c r="D16" s="7">
        <v>0</v>
      </c>
    </row>
    <row r="17" spans="2:4" x14ac:dyDescent="0.25">
      <c r="B17" s="9" t="s">
        <v>49</v>
      </c>
      <c r="C17" s="6">
        <v>740.13513</v>
      </c>
      <c r="D17" s="7">
        <v>793.82878000000005</v>
      </c>
    </row>
    <row r="18" spans="2:4" x14ac:dyDescent="0.25">
      <c r="B18" s="9" t="s">
        <v>50</v>
      </c>
      <c r="C18" s="6">
        <v>0</v>
      </c>
      <c r="D18" s="7">
        <v>0</v>
      </c>
    </row>
    <row r="19" spans="2:4" ht="22.5" x14ac:dyDescent="0.25">
      <c r="B19" s="9" t="s">
        <v>51</v>
      </c>
      <c r="C19" s="6">
        <v>0</v>
      </c>
      <c r="D19" s="7">
        <v>0</v>
      </c>
    </row>
    <row r="20" spans="2:4" x14ac:dyDescent="0.25">
      <c r="B20" s="9" t="s">
        <v>42</v>
      </c>
      <c r="C20" s="6">
        <v>0</v>
      </c>
      <c r="D20" s="7">
        <v>0</v>
      </c>
    </row>
    <row r="21" spans="2:4" x14ac:dyDescent="0.25">
      <c r="B21" s="9" t="s">
        <v>52</v>
      </c>
      <c r="C21" s="6">
        <v>1982.2024299999998</v>
      </c>
      <c r="D21" s="7">
        <v>1510.22657</v>
      </c>
    </row>
    <row r="22" spans="2:4" x14ac:dyDescent="0.25">
      <c r="B22" s="9" t="s">
        <v>53</v>
      </c>
      <c r="C22" s="6">
        <v>964.86707999999999</v>
      </c>
      <c r="D22" s="7">
        <v>426.39157</v>
      </c>
    </row>
    <row r="23" spans="2:4" x14ac:dyDescent="0.25">
      <c r="B23" s="24" t="s">
        <v>54</v>
      </c>
      <c r="C23" s="26">
        <v>0</v>
      </c>
      <c r="D23" s="27">
        <v>0</v>
      </c>
    </row>
    <row r="24" spans="2:4" ht="15.75" thickBot="1" x14ac:dyDescent="0.3">
      <c r="B24" s="25" t="s">
        <v>55</v>
      </c>
      <c r="C24" s="28">
        <v>81063.273499999996</v>
      </c>
      <c r="D24" s="29">
        <v>75102.447520000002</v>
      </c>
    </row>
    <row r="25" spans="2:4" ht="16.5" thickTop="1" thickBot="1" x14ac:dyDescent="0.3"/>
    <row r="26" spans="2:4" ht="16.5" thickTop="1" thickBot="1" x14ac:dyDescent="0.3">
      <c r="C26" s="130" t="s">
        <v>33</v>
      </c>
      <c r="D26" s="131"/>
    </row>
    <row r="27" spans="2:4" ht="22.5" customHeight="1" thickTop="1" x14ac:dyDescent="0.25">
      <c r="B27" s="1" t="s">
        <v>57</v>
      </c>
      <c r="C27" s="85" t="s">
        <v>34</v>
      </c>
      <c r="D27" s="86" t="s">
        <v>35</v>
      </c>
    </row>
    <row r="28" spans="2:4" x14ac:dyDescent="0.25">
      <c r="B28" s="24" t="s">
        <v>58</v>
      </c>
      <c r="C28" s="32">
        <v>36144.476479999998</v>
      </c>
      <c r="D28" s="33">
        <v>35556.739569999998</v>
      </c>
    </row>
    <row r="29" spans="2:4" x14ac:dyDescent="0.25">
      <c r="B29" s="9" t="s">
        <v>59</v>
      </c>
      <c r="C29" s="34">
        <v>28200</v>
      </c>
      <c r="D29" s="35">
        <v>28200</v>
      </c>
    </row>
    <row r="30" spans="2:4" x14ac:dyDescent="0.25">
      <c r="B30" s="9" t="s">
        <v>60</v>
      </c>
      <c r="C30" s="34">
        <v>0</v>
      </c>
      <c r="D30" s="35">
        <v>0</v>
      </c>
    </row>
    <row r="31" spans="2:4" x14ac:dyDescent="0.25">
      <c r="B31" s="9" t="s">
        <v>61</v>
      </c>
      <c r="C31" s="34">
        <v>0</v>
      </c>
      <c r="D31" s="35">
        <v>0</v>
      </c>
    </row>
    <row r="32" spans="2:4" x14ac:dyDescent="0.25">
      <c r="B32" s="9" t="s">
        <v>62</v>
      </c>
      <c r="C32" s="34">
        <v>6590.3238000000001</v>
      </c>
      <c r="D32" s="35">
        <v>4453.3058100000007</v>
      </c>
    </row>
    <row r="33" spans="2:4" x14ac:dyDescent="0.25">
      <c r="B33" s="9" t="s">
        <v>63</v>
      </c>
      <c r="C33" s="34">
        <v>0</v>
      </c>
      <c r="D33" s="35">
        <v>0</v>
      </c>
    </row>
    <row r="34" spans="2:4" x14ac:dyDescent="0.25">
      <c r="B34" s="9" t="s">
        <v>64</v>
      </c>
      <c r="C34" s="34">
        <v>0</v>
      </c>
      <c r="D34" s="35">
        <v>0</v>
      </c>
    </row>
    <row r="35" spans="2:4" x14ac:dyDescent="0.25">
      <c r="B35" s="9" t="s">
        <v>65</v>
      </c>
      <c r="C35" s="34">
        <v>0</v>
      </c>
      <c r="D35" s="35">
        <v>0</v>
      </c>
    </row>
    <row r="36" spans="2:4" x14ac:dyDescent="0.25">
      <c r="B36" s="9" t="s">
        <v>66</v>
      </c>
      <c r="C36" s="34">
        <v>1354.1526799999999</v>
      </c>
      <c r="D36" s="35">
        <v>2903.4337599999999</v>
      </c>
    </row>
    <row r="37" spans="2:4" x14ac:dyDescent="0.25">
      <c r="B37" s="9" t="s">
        <v>67</v>
      </c>
      <c r="C37" s="34">
        <v>0</v>
      </c>
      <c r="D37" s="35">
        <v>0</v>
      </c>
    </row>
    <row r="38" spans="2:4" x14ac:dyDescent="0.25">
      <c r="B38" s="24" t="s">
        <v>68</v>
      </c>
      <c r="C38" s="32">
        <v>8885.9037599999992</v>
      </c>
      <c r="D38" s="33">
        <v>4385.8854099999999</v>
      </c>
    </row>
    <row r="39" spans="2:4" x14ac:dyDescent="0.25">
      <c r="B39" s="9" t="s">
        <v>69</v>
      </c>
      <c r="C39" s="34">
        <v>7062.3044199999995</v>
      </c>
      <c r="D39" s="35">
        <v>1908.89409</v>
      </c>
    </row>
    <row r="40" spans="2:4" x14ac:dyDescent="0.25">
      <c r="B40" s="9" t="s">
        <v>70</v>
      </c>
      <c r="C40" s="34">
        <v>881.50929000000008</v>
      </c>
      <c r="D40" s="35">
        <v>1232.2871100000002</v>
      </c>
    </row>
    <row r="41" spans="2:4" x14ac:dyDescent="0.25">
      <c r="B41" s="9" t="s">
        <v>71</v>
      </c>
      <c r="C41" s="34">
        <v>0</v>
      </c>
      <c r="D41" s="35">
        <v>0</v>
      </c>
    </row>
    <row r="42" spans="2:4" x14ac:dyDescent="0.25">
      <c r="B42" s="9" t="s">
        <v>72</v>
      </c>
      <c r="C42" s="34">
        <v>143.83099999999999</v>
      </c>
      <c r="D42" s="35">
        <v>330.8</v>
      </c>
    </row>
    <row r="43" spans="2:4" x14ac:dyDescent="0.25">
      <c r="B43" s="9" t="s">
        <v>73</v>
      </c>
      <c r="C43" s="34">
        <v>563.84516000000008</v>
      </c>
      <c r="D43" s="35">
        <v>704.58038999999997</v>
      </c>
    </row>
    <row r="44" spans="2:4" x14ac:dyDescent="0.25">
      <c r="B44" s="9" t="s">
        <v>74</v>
      </c>
      <c r="C44" s="34">
        <v>234.41389000000001</v>
      </c>
      <c r="D44" s="35">
        <v>209.32382000000001</v>
      </c>
    </row>
    <row r="45" spans="2:4" x14ac:dyDescent="0.25">
      <c r="B45" s="9" t="s">
        <v>75</v>
      </c>
      <c r="C45" s="34">
        <v>0</v>
      </c>
      <c r="D45" s="35">
        <v>0</v>
      </c>
    </row>
    <row r="46" spans="2:4" x14ac:dyDescent="0.25">
      <c r="B46" s="24" t="s">
        <v>76</v>
      </c>
      <c r="C46" s="32">
        <v>36032.893259999997</v>
      </c>
      <c r="D46" s="33">
        <v>35159.822540000001</v>
      </c>
    </row>
    <row r="47" spans="2:4" x14ac:dyDescent="0.25">
      <c r="B47" s="9" t="s">
        <v>69</v>
      </c>
      <c r="C47" s="34">
        <v>5173.6561300000003</v>
      </c>
      <c r="D47" s="35">
        <v>9325.3907100000015</v>
      </c>
    </row>
    <row r="48" spans="2:4" x14ac:dyDescent="0.25">
      <c r="B48" s="9" t="s">
        <v>70</v>
      </c>
      <c r="C48" s="34">
        <v>610.22910000000002</v>
      </c>
      <c r="D48" s="35">
        <v>1074.10177</v>
      </c>
    </row>
    <row r="49" spans="2:4" x14ac:dyDescent="0.25">
      <c r="B49" s="9" t="s">
        <v>77</v>
      </c>
      <c r="C49" s="34">
        <v>26342.839439999996</v>
      </c>
      <c r="D49" s="35">
        <v>19271.432079999999</v>
      </c>
    </row>
    <row r="50" spans="2:4" x14ac:dyDescent="0.25">
      <c r="B50" s="30" t="s">
        <v>78</v>
      </c>
      <c r="C50" s="34">
        <v>0</v>
      </c>
      <c r="D50" s="35">
        <v>0</v>
      </c>
    </row>
    <row r="51" spans="2:4" x14ac:dyDescent="0.25">
      <c r="B51" s="9" t="s">
        <v>79</v>
      </c>
      <c r="C51" s="34">
        <v>2549.1380600000002</v>
      </c>
      <c r="D51" s="35">
        <v>4793.4988400000002</v>
      </c>
    </row>
    <row r="52" spans="2:4" x14ac:dyDescent="0.25">
      <c r="B52" s="9" t="s">
        <v>73</v>
      </c>
      <c r="C52" s="34">
        <v>181.60379</v>
      </c>
      <c r="D52" s="35">
        <v>181.60379</v>
      </c>
    </row>
    <row r="53" spans="2:4" x14ac:dyDescent="0.25">
      <c r="B53" s="9" t="s">
        <v>74</v>
      </c>
      <c r="C53" s="34">
        <v>0</v>
      </c>
      <c r="D53" s="35">
        <v>0</v>
      </c>
    </row>
    <row r="54" spans="2:4" x14ac:dyDescent="0.25">
      <c r="B54" s="9" t="s">
        <v>75</v>
      </c>
      <c r="C54" s="34">
        <v>1175.4267399999999</v>
      </c>
      <c r="D54" s="35">
        <v>513.79534999999998</v>
      </c>
    </row>
    <row r="55" spans="2:4" ht="23.25" x14ac:dyDescent="0.25">
      <c r="B55" s="31" t="s">
        <v>80</v>
      </c>
      <c r="C55" s="34">
        <v>0</v>
      </c>
      <c r="D55" s="35">
        <v>0</v>
      </c>
    </row>
    <row r="56" spans="2:4" x14ac:dyDescent="0.25">
      <c r="B56" s="23" t="s">
        <v>81</v>
      </c>
      <c r="C56" s="32">
        <v>81063.273499999996</v>
      </c>
      <c r="D56" s="33">
        <v>75102.447520000016</v>
      </c>
    </row>
    <row r="57" spans="2:4" ht="15.75" thickBot="1" x14ac:dyDescent="0.3">
      <c r="B57" s="68" t="s">
        <v>82</v>
      </c>
      <c r="C57" s="36">
        <v>0.20084253667047758</v>
      </c>
      <c r="D57" s="37">
        <v>0.19757668298009187</v>
      </c>
    </row>
    <row r="58" spans="2:4" ht="15.75" thickTop="1" x14ac:dyDescent="0.25"/>
  </sheetData>
  <mergeCells count="2">
    <mergeCell ref="C2:D2"/>
    <mergeCell ref="C26:D2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8"/>
  <sheetViews>
    <sheetView workbookViewId="0"/>
  </sheetViews>
  <sheetFormatPr defaultRowHeight="15" x14ac:dyDescent="0.25"/>
  <cols>
    <col min="2" max="2" width="32.42578125" customWidth="1"/>
    <col min="3" max="3" width="11" customWidth="1"/>
    <col min="4" max="4" width="17.28515625" customWidth="1"/>
    <col min="5" max="5" width="11" customWidth="1"/>
    <col min="6" max="7" width="12" customWidth="1"/>
    <col min="8" max="8" width="11" customWidth="1"/>
    <col min="9" max="9" width="15.28515625" customWidth="1"/>
    <col min="10" max="10" width="12" customWidth="1"/>
  </cols>
  <sheetData>
    <row r="1" spans="2:10" ht="15.75" thickBot="1" x14ac:dyDescent="0.3"/>
    <row r="2" spans="2:10" ht="16.5" thickTop="1" thickBot="1" x14ac:dyDescent="0.3">
      <c r="C2" s="130" t="s">
        <v>33</v>
      </c>
      <c r="D2" s="138"/>
      <c r="E2" s="138"/>
      <c r="F2" s="138"/>
      <c r="G2" s="138"/>
      <c r="H2" s="138"/>
      <c r="I2" s="138"/>
      <c r="J2" s="131"/>
    </row>
    <row r="3" spans="2:10" ht="45.75" thickTop="1" x14ac:dyDescent="0.25">
      <c r="B3" s="42"/>
      <c r="C3" s="53" t="s">
        <v>59</v>
      </c>
      <c r="D3" s="53" t="s">
        <v>92</v>
      </c>
      <c r="E3" s="53" t="s">
        <v>62</v>
      </c>
      <c r="F3" s="53" t="s">
        <v>63</v>
      </c>
      <c r="G3" s="53" t="s">
        <v>65</v>
      </c>
      <c r="H3" s="53" t="s">
        <v>66</v>
      </c>
      <c r="I3" s="53" t="s">
        <v>93</v>
      </c>
      <c r="J3" s="54" t="s">
        <v>94</v>
      </c>
    </row>
    <row r="4" spans="2:10" x14ac:dyDescent="0.25">
      <c r="B4" s="132" t="str">
        <f>CONCATENATE("dziewięć miesięcy zakończonych ",'[1]Dane podstawowe'!$B$9," ","r.")</f>
        <v>dziewięć miesięcy zakończonych 30.09.2013 r.</v>
      </c>
      <c r="C4" s="133"/>
      <c r="D4" s="133"/>
      <c r="E4" s="133"/>
      <c r="F4" s="133"/>
      <c r="G4" s="133"/>
      <c r="H4" s="133"/>
      <c r="I4" s="133"/>
      <c r="J4" s="134"/>
    </row>
    <row r="5" spans="2:10" x14ac:dyDescent="0.25">
      <c r="B5" s="47" t="str">
        <f>CONCATENATE("Kapitał własny na dzień  ",'[2]Dane podstawowe'!$B$8," ","r.")</f>
        <v>Kapitał własny na dzień  01.01.2013 r.</v>
      </c>
      <c r="C5" s="48">
        <v>28200</v>
      </c>
      <c r="D5" s="48">
        <v>0</v>
      </c>
      <c r="E5" s="48">
        <v>4453.3058100000007</v>
      </c>
      <c r="F5" s="48">
        <v>2837.0179900000003</v>
      </c>
      <c r="G5" s="48">
        <v>0</v>
      </c>
      <c r="H5" s="48">
        <v>0</v>
      </c>
      <c r="I5" s="48">
        <v>35490.323800000006</v>
      </c>
      <c r="J5" s="49">
        <v>35490.323800000006</v>
      </c>
    </row>
    <row r="6" spans="2:10" x14ac:dyDescent="0.25">
      <c r="B6" s="43" t="s">
        <v>95</v>
      </c>
      <c r="C6" s="45">
        <v>0</v>
      </c>
      <c r="D6" s="45">
        <v>0</v>
      </c>
      <c r="E6" s="45">
        <v>0</v>
      </c>
      <c r="F6" s="45">
        <v>0</v>
      </c>
      <c r="G6" s="45">
        <v>0</v>
      </c>
      <c r="H6" s="45">
        <v>0</v>
      </c>
      <c r="I6" s="45">
        <v>0</v>
      </c>
      <c r="J6" s="46">
        <v>0</v>
      </c>
    </row>
    <row r="7" spans="2:10" x14ac:dyDescent="0.25">
      <c r="B7" s="43" t="s">
        <v>96</v>
      </c>
      <c r="C7" s="45">
        <v>0</v>
      </c>
      <c r="D7" s="45">
        <v>0</v>
      </c>
      <c r="E7" s="45">
        <v>0</v>
      </c>
      <c r="F7" s="45">
        <v>0</v>
      </c>
      <c r="G7" s="45">
        <v>0</v>
      </c>
      <c r="H7" s="45">
        <v>0</v>
      </c>
      <c r="I7" s="45">
        <v>0</v>
      </c>
      <c r="J7" s="46">
        <v>0</v>
      </c>
    </row>
    <row r="8" spans="2:10" x14ac:dyDescent="0.25">
      <c r="B8" s="47" t="s">
        <v>97</v>
      </c>
      <c r="C8" s="48">
        <v>28200</v>
      </c>
      <c r="D8" s="48">
        <v>0</v>
      </c>
      <c r="E8" s="48">
        <v>4453.3058100000007</v>
      </c>
      <c r="F8" s="48">
        <v>2837.0179900000003</v>
      </c>
      <c r="G8" s="48">
        <v>0</v>
      </c>
      <c r="H8" s="48">
        <v>0</v>
      </c>
      <c r="I8" s="48">
        <v>35490.323800000006</v>
      </c>
      <c r="J8" s="49">
        <v>35490.323800000006</v>
      </c>
    </row>
    <row r="9" spans="2:10" x14ac:dyDescent="0.25">
      <c r="B9" s="43" t="s">
        <v>98</v>
      </c>
      <c r="C9" s="45">
        <v>0</v>
      </c>
      <c r="D9" s="45">
        <v>0</v>
      </c>
      <c r="E9" s="45">
        <v>0</v>
      </c>
      <c r="F9" s="45">
        <v>0</v>
      </c>
      <c r="G9" s="45">
        <v>0</v>
      </c>
      <c r="H9" s="45">
        <v>0</v>
      </c>
      <c r="I9" s="45">
        <v>0</v>
      </c>
      <c r="J9" s="46">
        <v>0</v>
      </c>
    </row>
    <row r="10" spans="2:10" x14ac:dyDescent="0.25">
      <c r="B10" s="43" t="s">
        <v>99</v>
      </c>
      <c r="C10" s="45">
        <v>0</v>
      </c>
      <c r="D10" s="45">
        <v>0</v>
      </c>
      <c r="E10" s="45">
        <v>0</v>
      </c>
      <c r="F10" s="45">
        <v>0</v>
      </c>
      <c r="G10" s="45">
        <v>0</v>
      </c>
      <c r="H10" s="45">
        <v>0</v>
      </c>
      <c r="I10" s="45">
        <v>0</v>
      </c>
      <c r="J10" s="46">
        <v>0</v>
      </c>
    </row>
    <row r="11" spans="2:10" x14ac:dyDescent="0.25">
      <c r="B11" s="43" t="s">
        <v>100</v>
      </c>
      <c r="C11" s="45">
        <v>0</v>
      </c>
      <c r="D11" s="45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6">
        <v>0</v>
      </c>
    </row>
    <row r="12" spans="2:10" x14ac:dyDescent="0.25">
      <c r="B12" s="44" t="s">
        <v>101</v>
      </c>
      <c r="C12" s="45">
        <v>0</v>
      </c>
      <c r="D12" s="45">
        <v>0</v>
      </c>
      <c r="E12" s="45">
        <v>2837.0179900000003</v>
      </c>
      <c r="F12" s="45">
        <v>-2837.0179900000003</v>
      </c>
      <c r="G12" s="45">
        <v>0</v>
      </c>
      <c r="H12" s="45">
        <v>1354.1526799999999</v>
      </c>
      <c r="I12" s="45">
        <v>1354.1526799999999</v>
      </c>
      <c r="J12" s="46">
        <v>1354.1526799999999</v>
      </c>
    </row>
    <row r="13" spans="2:10" x14ac:dyDescent="0.25">
      <c r="B13" s="43" t="s">
        <v>102</v>
      </c>
      <c r="C13" s="45">
        <v>0</v>
      </c>
      <c r="D13" s="45">
        <v>0</v>
      </c>
      <c r="E13" s="45">
        <v>-700</v>
      </c>
      <c r="F13" s="45">
        <v>0</v>
      </c>
      <c r="G13" s="45">
        <v>0</v>
      </c>
      <c r="H13" s="45">
        <v>0</v>
      </c>
      <c r="I13" s="45">
        <v>-700</v>
      </c>
      <c r="J13" s="46">
        <v>-700</v>
      </c>
    </row>
    <row r="14" spans="2:10" x14ac:dyDescent="0.25">
      <c r="B14" s="43" t="s">
        <v>103</v>
      </c>
      <c r="C14" s="45">
        <v>0</v>
      </c>
      <c r="D14" s="45">
        <v>0</v>
      </c>
      <c r="E14" s="45">
        <v>0</v>
      </c>
      <c r="F14" s="45">
        <v>0</v>
      </c>
      <c r="G14" s="45">
        <v>0</v>
      </c>
      <c r="H14" s="45">
        <v>0</v>
      </c>
      <c r="I14" s="45">
        <v>0</v>
      </c>
      <c r="J14" s="46">
        <v>0</v>
      </c>
    </row>
    <row r="15" spans="2:10" x14ac:dyDescent="0.25">
      <c r="B15" s="47" t="str">
        <f>CONCATENATE("Kapitał własny na dzień  ",'[2]Dane podstawowe'!$B$9," ","r.")</f>
        <v>Kapitał własny na dzień  30.09.2013 r.</v>
      </c>
      <c r="C15" s="48">
        <v>28200</v>
      </c>
      <c r="D15" s="48">
        <v>0</v>
      </c>
      <c r="E15" s="48">
        <v>6590.323800000001</v>
      </c>
      <c r="F15" s="48">
        <v>0</v>
      </c>
      <c r="G15" s="48">
        <v>0</v>
      </c>
      <c r="H15" s="48">
        <v>1354.1526799999999</v>
      </c>
      <c r="I15" s="48">
        <v>36144.476479999998</v>
      </c>
      <c r="J15" s="49">
        <v>36144.476479999998</v>
      </c>
    </row>
    <row r="16" spans="2:10" x14ac:dyDescent="0.25">
      <c r="B16" s="135" t="s">
        <v>104</v>
      </c>
      <c r="C16" s="136"/>
      <c r="D16" s="136"/>
      <c r="E16" s="136"/>
      <c r="F16" s="136"/>
      <c r="G16" s="136"/>
      <c r="H16" s="136"/>
      <c r="I16" s="136"/>
      <c r="J16" s="137"/>
    </row>
    <row r="17" spans="2:10" x14ac:dyDescent="0.25">
      <c r="B17" s="47" t="s">
        <v>106</v>
      </c>
      <c r="C17" s="48">
        <v>28200</v>
      </c>
      <c r="D17" s="48">
        <v>0</v>
      </c>
      <c r="E17" s="48">
        <v>4453.3058100000007</v>
      </c>
      <c r="F17" s="48">
        <v>0</v>
      </c>
      <c r="G17" s="48">
        <v>0</v>
      </c>
      <c r="H17" s="48">
        <v>0</v>
      </c>
      <c r="I17" s="48">
        <v>32653.305810000002</v>
      </c>
      <c r="J17" s="49">
        <v>32653.305810000002</v>
      </c>
    </row>
    <row r="18" spans="2:10" x14ac:dyDescent="0.25">
      <c r="B18" s="43" t="s">
        <v>95</v>
      </c>
      <c r="C18" s="45">
        <v>0</v>
      </c>
      <c r="D18" s="45">
        <v>0</v>
      </c>
      <c r="E18" s="45">
        <v>0</v>
      </c>
      <c r="F18" s="45">
        <v>0</v>
      </c>
      <c r="G18" s="45">
        <v>0</v>
      </c>
      <c r="H18" s="45">
        <v>0</v>
      </c>
      <c r="I18" s="45">
        <v>0</v>
      </c>
      <c r="J18" s="46">
        <v>0</v>
      </c>
    </row>
    <row r="19" spans="2:10" x14ac:dyDescent="0.25">
      <c r="B19" s="43" t="s">
        <v>96</v>
      </c>
      <c r="C19" s="45">
        <v>0</v>
      </c>
      <c r="D19" s="45">
        <v>0</v>
      </c>
      <c r="E19" s="45">
        <v>0</v>
      </c>
      <c r="F19" s="45">
        <v>0</v>
      </c>
      <c r="G19" s="45">
        <v>0</v>
      </c>
      <c r="H19" s="45">
        <v>0</v>
      </c>
      <c r="I19" s="45">
        <v>0</v>
      </c>
      <c r="J19" s="46">
        <v>0</v>
      </c>
    </row>
    <row r="20" spans="2:10" x14ac:dyDescent="0.25">
      <c r="B20" s="47" t="s">
        <v>97</v>
      </c>
      <c r="C20" s="48">
        <v>28200</v>
      </c>
      <c r="D20" s="48">
        <v>0</v>
      </c>
      <c r="E20" s="48">
        <v>4453.3058100000007</v>
      </c>
      <c r="F20" s="48">
        <v>0</v>
      </c>
      <c r="G20" s="48">
        <v>0</v>
      </c>
      <c r="H20" s="48">
        <v>0</v>
      </c>
      <c r="I20" s="48">
        <v>32653.305810000002</v>
      </c>
      <c r="J20" s="49">
        <v>32653.305810000002</v>
      </c>
    </row>
    <row r="21" spans="2:10" x14ac:dyDescent="0.25">
      <c r="B21" s="43" t="s">
        <v>98</v>
      </c>
      <c r="C21" s="45">
        <v>0</v>
      </c>
      <c r="D21" s="45">
        <v>0</v>
      </c>
      <c r="E21" s="45">
        <v>0</v>
      </c>
      <c r="F21" s="45">
        <v>0</v>
      </c>
      <c r="G21" s="45">
        <v>0</v>
      </c>
      <c r="H21" s="45">
        <v>0</v>
      </c>
      <c r="I21" s="45">
        <v>0</v>
      </c>
      <c r="J21" s="46">
        <v>0</v>
      </c>
    </row>
    <row r="22" spans="2:10" x14ac:dyDescent="0.25">
      <c r="B22" s="43" t="s">
        <v>99</v>
      </c>
      <c r="C22" s="45">
        <v>0</v>
      </c>
      <c r="D22" s="45">
        <v>0</v>
      </c>
      <c r="E22" s="45">
        <v>0</v>
      </c>
      <c r="F22" s="45">
        <v>0</v>
      </c>
      <c r="G22" s="45">
        <v>0</v>
      </c>
      <c r="H22" s="45">
        <v>0</v>
      </c>
      <c r="I22" s="45">
        <v>0</v>
      </c>
      <c r="J22" s="46">
        <v>0</v>
      </c>
    </row>
    <row r="23" spans="2:10" x14ac:dyDescent="0.25">
      <c r="B23" s="43" t="s">
        <v>100</v>
      </c>
      <c r="C23" s="45">
        <v>0</v>
      </c>
      <c r="D23" s="45">
        <v>0</v>
      </c>
      <c r="E23" s="45">
        <v>0</v>
      </c>
      <c r="F23" s="45">
        <v>0</v>
      </c>
      <c r="G23" s="45">
        <v>0</v>
      </c>
      <c r="H23" s="45">
        <v>0</v>
      </c>
      <c r="I23" s="45">
        <v>0</v>
      </c>
      <c r="J23" s="46">
        <v>0</v>
      </c>
    </row>
    <row r="24" spans="2:10" x14ac:dyDescent="0.25">
      <c r="B24" s="44" t="s">
        <v>101</v>
      </c>
      <c r="C24" s="45">
        <v>0</v>
      </c>
      <c r="D24" s="45">
        <v>0</v>
      </c>
      <c r="E24" s="45">
        <v>0</v>
      </c>
      <c r="F24" s="45">
        <v>0</v>
      </c>
      <c r="G24" s="45">
        <v>0</v>
      </c>
      <c r="H24" s="45">
        <v>2903.4337599999999</v>
      </c>
      <c r="I24" s="45">
        <v>2903.4337599999999</v>
      </c>
      <c r="J24" s="46">
        <v>2903.4337599999999</v>
      </c>
    </row>
    <row r="25" spans="2:10" x14ac:dyDescent="0.25">
      <c r="B25" s="43" t="s">
        <v>102</v>
      </c>
      <c r="C25" s="45">
        <v>0</v>
      </c>
      <c r="D25" s="45">
        <v>0</v>
      </c>
      <c r="E25" s="45">
        <v>0</v>
      </c>
      <c r="F25" s="45">
        <v>0</v>
      </c>
      <c r="G25" s="45">
        <v>0</v>
      </c>
      <c r="H25" s="45">
        <v>0</v>
      </c>
      <c r="I25" s="45">
        <v>0</v>
      </c>
      <c r="J25" s="46">
        <v>0</v>
      </c>
    </row>
    <row r="26" spans="2:10" x14ac:dyDescent="0.25">
      <c r="B26" s="43" t="s">
        <v>103</v>
      </c>
      <c r="C26" s="45">
        <v>0</v>
      </c>
      <c r="D26" s="45">
        <v>0</v>
      </c>
      <c r="E26" s="45">
        <v>0</v>
      </c>
      <c r="F26" s="45">
        <v>0</v>
      </c>
      <c r="G26" s="45">
        <v>0</v>
      </c>
      <c r="H26" s="45">
        <v>0</v>
      </c>
      <c r="I26" s="45">
        <v>0</v>
      </c>
      <c r="J26" s="46">
        <v>0</v>
      </c>
    </row>
    <row r="27" spans="2:10" ht="15.75" thickBot="1" x14ac:dyDescent="0.3">
      <c r="B27" s="50" t="s">
        <v>105</v>
      </c>
      <c r="C27" s="51">
        <v>28200</v>
      </c>
      <c r="D27" s="51">
        <v>0</v>
      </c>
      <c r="E27" s="51">
        <v>4453.3058100000007</v>
      </c>
      <c r="F27" s="51">
        <v>0</v>
      </c>
      <c r="G27" s="51">
        <v>0</v>
      </c>
      <c r="H27" s="51">
        <v>2903.4337599999999</v>
      </c>
      <c r="I27" s="51">
        <v>35556.739569999998</v>
      </c>
      <c r="J27" s="52">
        <v>35556.739569999998</v>
      </c>
    </row>
    <row r="28" spans="2:10" ht="15.75" thickTop="1" x14ac:dyDescent="0.25"/>
  </sheetData>
  <mergeCells count="3">
    <mergeCell ref="B4:J4"/>
    <mergeCell ref="B16:J16"/>
    <mergeCell ref="C2:J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41"/>
  <sheetViews>
    <sheetView workbookViewId="0"/>
  </sheetViews>
  <sheetFormatPr defaultRowHeight="15" x14ac:dyDescent="0.25"/>
  <cols>
    <col min="2" max="2" width="61.140625" customWidth="1"/>
    <col min="3" max="3" width="14.7109375" customWidth="1"/>
    <col min="4" max="4" width="14.5703125" customWidth="1"/>
  </cols>
  <sheetData>
    <row r="1" spans="2:4" ht="15.75" thickBot="1" x14ac:dyDescent="0.3"/>
    <row r="2" spans="2:4" ht="16.5" thickTop="1" thickBot="1" x14ac:dyDescent="0.3">
      <c r="C2" s="145" t="s">
        <v>33</v>
      </c>
      <c r="D2" s="146"/>
    </row>
    <row r="3" spans="2:4" ht="35.25" customHeight="1" thickTop="1" x14ac:dyDescent="0.25">
      <c r="B3" s="1"/>
      <c r="C3" s="111" t="str">
        <f>CONCATENATE("za okres ",'[2]Dane podstawowe'!$B$7)</f>
        <v>za okres 01.01.2013 - 30.09.2013</v>
      </c>
      <c r="D3" s="17" t="str">
        <f>CONCATENATE("za okres ",'[2]Dane podstawowe'!$B$12)</f>
        <v>za okres 01.01.2012 - 30.09.2012</v>
      </c>
    </row>
    <row r="4" spans="2:4" x14ac:dyDescent="0.25">
      <c r="B4" s="139" t="s">
        <v>150</v>
      </c>
      <c r="C4" s="140"/>
      <c r="D4" s="141"/>
    </row>
    <row r="5" spans="2:4" x14ac:dyDescent="0.25">
      <c r="B5" s="99" t="s">
        <v>151</v>
      </c>
      <c r="C5" s="13">
        <v>1354.1526800000024</v>
      </c>
      <c r="D5" s="14">
        <v>2903.4337500000047</v>
      </c>
    </row>
    <row r="6" spans="2:4" x14ac:dyDescent="0.25">
      <c r="B6" s="99" t="s">
        <v>152</v>
      </c>
      <c r="C6" s="13">
        <v>2728.3840200000004</v>
      </c>
      <c r="D6" s="14">
        <v>-2580.8749900000003</v>
      </c>
    </row>
    <row r="7" spans="2:4" x14ac:dyDescent="0.25">
      <c r="B7" s="100" t="s">
        <v>153</v>
      </c>
      <c r="C7" s="6">
        <v>2314.8016000000002</v>
      </c>
      <c r="D7" s="7">
        <v>2423.0561299999999</v>
      </c>
    </row>
    <row r="8" spans="2:4" x14ac:dyDescent="0.25">
      <c r="B8" s="100" t="s">
        <v>154</v>
      </c>
      <c r="C8" s="6">
        <v>103.26274000000001</v>
      </c>
      <c r="D8" s="7">
        <v>-406.38749999999999</v>
      </c>
    </row>
    <row r="9" spans="2:4" x14ac:dyDescent="0.25">
      <c r="B9" s="100" t="s">
        <v>155</v>
      </c>
      <c r="C9" s="6">
        <v>0</v>
      </c>
      <c r="D9" s="7">
        <v>0</v>
      </c>
    </row>
    <row r="10" spans="2:4" x14ac:dyDescent="0.25">
      <c r="B10" s="100" t="s">
        <v>156</v>
      </c>
      <c r="C10" s="6">
        <v>0</v>
      </c>
      <c r="D10" s="7">
        <v>0</v>
      </c>
    </row>
    <row r="11" spans="2:4" x14ac:dyDescent="0.25">
      <c r="B11" s="100" t="s">
        <v>157</v>
      </c>
      <c r="C11" s="6">
        <v>473.27893</v>
      </c>
      <c r="D11" s="7">
        <v>354.05529999999999</v>
      </c>
    </row>
    <row r="12" spans="2:4" x14ac:dyDescent="0.25">
      <c r="B12" s="100" t="s">
        <v>158</v>
      </c>
      <c r="C12" s="6">
        <v>-3657.07312</v>
      </c>
      <c r="D12" s="7">
        <v>-4246.8739999999998</v>
      </c>
    </row>
    <row r="13" spans="2:4" x14ac:dyDescent="0.25">
      <c r="B13" s="100" t="s">
        <v>159</v>
      </c>
      <c r="C13" s="6">
        <v>-834.48316</v>
      </c>
      <c r="D13" s="7">
        <v>542.98550999999998</v>
      </c>
    </row>
    <row r="14" spans="2:4" x14ac:dyDescent="0.25">
      <c r="B14" s="100" t="s">
        <v>160</v>
      </c>
      <c r="C14" s="6">
        <v>5086.1416500000005</v>
      </c>
      <c r="D14" s="7">
        <v>-666.89170999999999</v>
      </c>
    </row>
    <row r="15" spans="2:4" x14ac:dyDescent="0.25">
      <c r="B15" s="100" t="s">
        <v>161</v>
      </c>
      <c r="C15" s="6">
        <v>-757.54462000000001</v>
      </c>
      <c r="D15" s="7">
        <v>-580.81871999999998</v>
      </c>
    </row>
    <row r="16" spans="2:4" x14ac:dyDescent="0.25">
      <c r="B16" s="100" t="s">
        <v>162</v>
      </c>
      <c r="C16" s="6">
        <v>0</v>
      </c>
      <c r="D16" s="7">
        <v>0</v>
      </c>
    </row>
    <row r="17" spans="2:4" x14ac:dyDescent="0.25">
      <c r="B17" s="99" t="s">
        <v>163</v>
      </c>
      <c r="C17" s="13">
        <v>4082.5367000000028</v>
      </c>
      <c r="D17" s="14">
        <v>322.55876000000444</v>
      </c>
    </row>
    <row r="18" spans="2:4" x14ac:dyDescent="0.25">
      <c r="B18" s="100" t="s">
        <v>146</v>
      </c>
      <c r="C18" s="6">
        <v>0</v>
      </c>
      <c r="D18" s="7">
        <v>0</v>
      </c>
    </row>
    <row r="19" spans="2:4" x14ac:dyDescent="0.25">
      <c r="B19" s="103" t="s">
        <v>169</v>
      </c>
      <c r="C19" s="26">
        <v>4082.5367000000028</v>
      </c>
      <c r="D19" s="27">
        <v>322.55876000000444</v>
      </c>
    </row>
    <row r="20" spans="2:4" x14ac:dyDescent="0.25">
      <c r="B20" s="142" t="s">
        <v>164</v>
      </c>
      <c r="C20" s="143"/>
      <c r="D20" s="144"/>
    </row>
    <row r="21" spans="2:4" x14ac:dyDescent="0.25">
      <c r="B21" s="101" t="s">
        <v>165</v>
      </c>
      <c r="C21" s="105">
        <v>26.4726</v>
      </c>
      <c r="D21" s="106">
        <v>14.76713</v>
      </c>
    </row>
    <row r="22" spans="2:4" x14ac:dyDescent="0.25">
      <c r="B22" s="100" t="s">
        <v>167</v>
      </c>
      <c r="C22" s="107">
        <v>26.4726</v>
      </c>
      <c r="D22" s="108">
        <v>14.76713</v>
      </c>
    </row>
    <row r="23" spans="2:4" x14ac:dyDescent="0.25">
      <c r="B23" s="99" t="s">
        <v>166</v>
      </c>
      <c r="C23" s="105">
        <v>2231.2932599999999</v>
      </c>
      <c r="D23" s="106">
        <v>1728.5916499999998</v>
      </c>
    </row>
    <row r="24" spans="2:4" x14ac:dyDescent="0.25">
      <c r="B24" s="100" t="s">
        <v>168</v>
      </c>
      <c r="C24" s="107">
        <v>2231.2932599999999</v>
      </c>
      <c r="D24" s="108">
        <v>1728.5916499999998</v>
      </c>
    </row>
    <row r="25" spans="2:4" x14ac:dyDescent="0.25">
      <c r="B25" s="103" t="s">
        <v>170</v>
      </c>
      <c r="C25" s="109">
        <v>-2204.8206599999999</v>
      </c>
      <c r="D25" s="110">
        <v>-1713.8245200000001</v>
      </c>
    </row>
    <row r="26" spans="2:4" x14ac:dyDescent="0.25">
      <c r="B26" s="142" t="s">
        <v>171</v>
      </c>
      <c r="C26" s="143"/>
      <c r="D26" s="144"/>
    </row>
    <row r="27" spans="2:4" x14ac:dyDescent="0.25">
      <c r="B27" s="101" t="s">
        <v>165</v>
      </c>
      <c r="C27" s="105">
        <v>1212.3971799999999</v>
      </c>
      <c r="D27" s="106">
        <v>3255.1743199999996</v>
      </c>
    </row>
    <row r="28" spans="2:4" x14ac:dyDescent="0.25">
      <c r="B28" s="100" t="s">
        <v>172</v>
      </c>
      <c r="C28" s="107">
        <v>1212.3971799999999</v>
      </c>
      <c r="D28" s="108">
        <v>3255.1743199999996</v>
      </c>
    </row>
    <row r="29" spans="2:4" x14ac:dyDescent="0.25">
      <c r="B29" s="99" t="s">
        <v>166</v>
      </c>
      <c r="C29" s="105">
        <v>3015.15166</v>
      </c>
      <c r="D29" s="106">
        <v>2523.4778099999999</v>
      </c>
    </row>
    <row r="30" spans="2:4" x14ac:dyDescent="0.25">
      <c r="B30" s="100" t="s">
        <v>173</v>
      </c>
      <c r="C30" s="107">
        <v>434.20059999999995</v>
      </c>
      <c r="D30" s="108">
        <v>0</v>
      </c>
    </row>
    <row r="31" spans="2:4" x14ac:dyDescent="0.25">
      <c r="B31" s="100" t="s">
        <v>174</v>
      </c>
      <c r="C31" s="107">
        <v>981.8756800000001</v>
      </c>
      <c r="D31" s="108">
        <v>827.25576999999998</v>
      </c>
    </row>
    <row r="32" spans="2:4" x14ac:dyDescent="0.25">
      <c r="B32" s="100" t="s">
        <v>175</v>
      </c>
      <c r="C32" s="107">
        <v>1058.9143600000002</v>
      </c>
      <c r="D32" s="108">
        <v>987.21580000000006</v>
      </c>
    </row>
    <row r="33" spans="2:4" x14ac:dyDescent="0.25">
      <c r="B33" s="100" t="s">
        <v>176</v>
      </c>
      <c r="C33" s="107">
        <v>540.16102000000001</v>
      </c>
      <c r="D33" s="108">
        <v>709.00623999999993</v>
      </c>
    </row>
    <row r="34" spans="2:4" x14ac:dyDescent="0.25">
      <c r="B34" s="103" t="s">
        <v>177</v>
      </c>
      <c r="C34" s="109">
        <v>-1802.7544800000003</v>
      </c>
      <c r="D34" s="110">
        <v>731.69650999999976</v>
      </c>
    </row>
    <row r="35" spans="2:4" x14ac:dyDescent="0.25">
      <c r="B35" s="104" t="s">
        <v>178</v>
      </c>
      <c r="C35" s="109">
        <v>74.961560000003089</v>
      </c>
      <c r="D35" s="110">
        <v>-659.5692499999958</v>
      </c>
    </row>
    <row r="36" spans="2:4" x14ac:dyDescent="0.25">
      <c r="B36" s="104" t="s">
        <v>147</v>
      </c>
      <c r="C36" s="109">
        <v>74.961560000003089</v>
      </c>
      <c r="D36" s="110">
        <v>-659.5692499999958</v>
      </c>
    </row>
    <row r="37" spans="2:4" x14ac:dyDescent="0.25">
      <c r="B37" s="102" t="s">
        <v>179</v>
      </c>
      <c r="C37" s="107">
        <v>0</v>
      </c>
      <c r="D37" s="108">
        <v>0</v>
      </c>
    </row>
    <row r="38" spans="2:4" x14ac:dyDescent="0.25">
      <c r="B38" s="104" t="s">
        <v>148</v>
      </c>
      <c r="C38" s="109">
        <v>889.90552000000002</v>
      </c>
      <c r="D38" s="110">
        <v>1085.96081</v>
      </c>
    </row>
    <row r="39" spans="2:4" x14ac:dyDescent="0.25">
      <c r="B39" s="115" t="s">
        <v>149</v>
      </c>
      <c r="C39" s="116">
        <v>964.86708000000306</v>
      </c>
      <c r="D39" s="117">
        <v>426.39156000000423</v>
      </c>
    </row>
    <row r="40" spans="2:4" ht="15.75" thickBot="1" x14ac:dyDescent="0.3">
      <c r="B40" s="112" t="s">
        <v>180</v>
      </c>
      <c r="C40" s="113">
        <v>0</v>
      </c>
      <c r="D40" s="114">
        <v>0</v>
      </c>
    </row>
    <row r="41" spans="2:4" ht="15.75" thickTop="1" x14ac:dyDescent="0.25"/>
  </sheetData>
  <mergeCells count="4">
    <mergeCell ref="B4:D4"/>
    <mergeCell ref="B20:D20"/>
    <mergeCell ref="B26:D26"/>
    <mergeCell ref="C2:D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0"/>
  <sheetViews>
    <sheetView workbookViewId="0">
      <selection activeCell="N13" sqref="N13"/>
    </sheetView>
  </sheetViews>
  <sheetFormatPr defaultRowHeight="15" x14ac:dyDescent="0.25"/>
  <cols>
    <col min="2" max="2" width="39.28515625" customWidth="1"/>
    <col min="3" max="12" width="10.140625" customWidth="1"/>
  </cols>
  <sheetData>
    <row r="2" spans="2:12" ht="15.75" thickBot="1" x14ac:dyDescent="0.3"/>
    <row r="3" spans="2:12" ht="15.75" thickTop="1" x14ac:dyDescent="0.25">
      <c r="B3" s="162"/>
      <c r="C3" s="163" t="s">
        <v>130</v>
      </c>
      <c r="D3" s="163" t="s">
        <v>130</v>
      </c>
      <c r="E3" s="163" t="s">
        <v>130</v>
      </c>
      <c r="F3" s="163" t="s">
        <v>130</v>
      </c>
      <c r="G3" s="164" t="s">
        <v>107</v>
      </c>
      <c r="H3" s="165" t="s">
        <v>131</v>
      </c>
      <c r="I3" s="163" t="s">
        <v>131</v>
      </c>
      <c r="J3" s="163" t="s">
        <v>131</v>
      </c>
      <c r="K3" s="163" t="s">
        <v>131</v>
      </c>
      <c r="L3" s="166" t="s">
        <v>107</v>
      </c>
    </row>
    <row r="4" spans="2:12" x14ac:dyDescent="0.25">
      <c r="B4" s="167"/>
      <c r="C4" s="66" t="s">
        <v>108</v>
      </c>
      <c r="D4" s="66" t="s">
        <v>109</v>
      </c>
      <c r="E4" s="67" t="s">
        <v>110</v>
      </c>
      <c r="F4" s="66" t="s">
        <v>111</v>
      </c>
      <c r="G4" s="147"/>
      <c r="H4" s="67" t="s">
        <v>108</v>
      </c>
      <c r="I4" s="66" t="s">
        <v>109</v>
      </c>
      <c r="J4" s="66" t="s">
        <v>110</v>
      </c>
      <c r="K4" s="66" t="s">
        <v>111</v>
      </c>
      <c r="L4" s="168"/>
    </row>
    <row r="5" spans="2:12" x14ac:dyDescent="0.25">
      <c r="B5" s="169" t="s">
        <v>4</v>
      </c>
      <c r="C5" s="55">
        <v>25959.48</v>
      </c>
      <c r="D5" s="55">
        <v>26833.98</v>
      </c>
      <c r="E5" s="57">
        <f>C5/'Kursy walut'!$D$6</f>
        <v>6120.3536484734168</v>
      </c>
      <c r="F5" s="55">
        <f>D5/'Kursy walut'!$D$5</f>
        <v>6488.8475117280077</v>
      </c>
      <c r="G5" s="56">
        <f>(C5/D5)*100</f>
        <v>96.741072326952619</v>
      </c>
      <c r="H5" s="57">
        <v>72004.87</v>
      </c>
      <c r="I5" s="55">
        <v>70550.87</v>
      </c>
      <c r="J5" s="55">
        <f>H5/'Kursy walut'!$E$6</f>
        <v>17050.240344770431</v>
      </c>
      <c r="K5" s="55">
        <f>I5/'Kursy walut'!$E$5</f>
        <v>16818.649280061029</v>
      </c>
      <c r="L5" s="170">
        <f>(H5/I5)*100</f>
        <v>102.06092426641939</v>
      </c>
    </row>
    <row r="6" spans="2:12" x14ac:dyDescent="0.25">
      <c r="B6" s="171" t="s">
        <v>112</v>
      </c>
      <c r="C6" s="58">
        <v>813.92</v>
      </c>
      <c r="D6" s="58">
        <v>817.5</v>
      </c>
      <c r="E6" s="59">
        <f>C6/'Kursy walut'!$D$6</f>
        <v>191.89437698927264</v>
      </c>
      <c r="F6" s="58">
        <f>D6/'Kursy walut'!$D$5</f>
        <v>197.68341635633797</v>
      </c>
      <c r="G6" s="98">
        <f t="shared" ref="G6:G13" si="0">(C6/D6)*100</f>
        <v>99.562079510703356</v>
      </c>
      <c r="H6" s="59">
        <v>2314.8000000000002</v>
      </c>
      <c r="I6" s="58">
        <v>2423.06</v>
      </c>
      <c r="J6" s="58">
        <f>H6/'Kursy walut'!$E$6</f>
        <v>548.12815230517879</v>
      </c>
      <c r="K6" s="58">
        <f>I6/'Kursy walut'!$E$5</f>
        <v>577.63421378850001</v>
      </c>
      <c r="L6" s="172">
        <f t="shared" ref="L6:L13" si="1">(H6/I6)*100</f>
        <v>95.53209577971657</v>
      </c>
    </row>
    <row r="7" spans="2:12" x14ac:dyDescent="0.25">
      <c r="B7" s="169" t="s">
        <v>113</v>
      </c>
      <c r="C7" s="55">
        <v>8140.38</v>
      </c>
      <c r="D7" s="55">
        <v>7656.43</v>
      </c>
      <c r="E7" s="57">
        <f>C7/'Kursy walut'!$D$6</f>
        <v>1919.2219733584816</v>
      </c>
      <c r="F7" s="55">
        <f>D7/'Kursy walut'!$D$5</f>
        <v>1851.4363785849014</v>
      </c>
      <c r="G7" s="56">
        <f t="shared" si="0"/>
        <v>106.32083098781024</v>
      </c>
      <c r="H7" s="57">
        <v>22191.84</v>
      </c>
      <c r="I7" s="55">
        <v>20965.89</v>
      </c>
      <c r="J7" s="55">
        <f>H7/'Kursy walut'!$E$6</f>
        <v>5254.8696455210629</v>
      </c>
      <c r="K7" s="55">
        <f>I7/'Kursy walut'!$E$5</f>
        <v>4998.0666539525128</v>
      </c>
      <c r="L7" s="170">
        <f t="shared" si="1"/>
        <v>105.84735491791668</v>
      </c>
    </row>
    <row r="8" spans="2:12" x14ac:dyDescent="0.25">
      <c r="B8" s="171" t="s">
        <v>114</v>
      </c>
      <c r="C8" s="58">
        <v>696.57</v>
      </c>
      <c r="D8" s="58">
        <v>1010.64</v>
      </c>
      <c r="E8" s="59">
        <f>C8/'Kursy walut'!$D$6</f>
        <v>164.22727808558292</v>
      </c>
      <c r="F8" s="58">
        <f>D8/'Kursy walut'!$D$5</f>
        <v>244.38748367751609</v>
      </c>
      <c r="G8" s="98">
        <f t="shared" si="0"/>
        <v>68.923652339111854</v>
      </c>
      <c r="H8" s="59">
        <v>1746.7</v>
      </c>
      <c r="I8" s="58">
        <v>2519.11</v>
      </c>
      <c r="J8" s="58">
        <f>H8/'Kursy walut'!$E$6</f>
        <v>413.60611872794868</v>
      </c>
      <c r="K8" s="58">
        <f>I8/'Kursy walut'!$E$5</f>
        <v>600.53161056546207</v>
      </c>
      <c r="L8" s="172">
        <f t="shared" si="1"/>
        <v>69.337980477232037</v>
      </c>
    </row>
    <row r="9" spans="2:12" x14ac:dyDescent="0.25">
      <c r="B9" s="169" t="s">
        <v>115</v>
      </c>
      <c r="C9" s="55">
        <v>819.08</v>
      </c>
      <c r="D9" s="55">
        <v>1086.8699999999999</v>
      </c>
      <c r="E9" s="57">
        <f>C9/'Kursy walut'!$D$6</f>
        <v>193.1109277378286</v>
      </c>
      <c r="F9" s="55">
        <f>D9/'Kursy walut'!$D$5</f>
        <v>262.82100885041348</v>
      </c>
      <c r="G9" s="56">
        <f t="shared" si="0"/>
        <v>75.361358764157643</v>
      </c>
      <c r="H9" s="57">
        <v>2026.93</v>
      </c>
      <c r="I9" s="55">
        <v>2792.58</v>
      </c>
      <c r="J9" s="55">
        <f>H9/'Kursy walut'!$E$6</f>
        <v>479.96258672539136</v>
      </c>
      <c r="K9" s="55">
        <f>I9/'Kursy walut'!$E$5</f>
        <v>665.72422999904643</v>
      </c>
      <c r="L9" s="170">
        <f t="shared" si="1"/>
        <v>72.582701301305605</v>
      </c>
    </row>
    <row r="10" spans="2:12" x14ac:dyDescent="0.25">
      <c r="B10" s="171" t="s">
        <v>116</v>
      </c>
      <c r="C10" s="58">
        <v>548.65</v>
      </c>
      <c r="D10" s="58">
        <v>1472.28</v>
      </c>
      <c r="E10" s="59">
        <f>C10/'Kursy walut'!$D$6</f>
        <v>129.35282329364611</v>
      </c>
      <c r="F10" s="58">
        <f>D10/'Kursy walut'!$D$5</f>
        <v>356.01876481114283</v>
      </c>
      <c r="G10" s="98">
        <f t="shared" si="0"/>
        <v>37.265329964408942</v>
      </c>
      <c r="H10" s="59">
        <v>1354.15</v>
      </c>
      <c r="I10" s="58">
        <v>2903.43</v>
      </c>
      <c r="J10" s="58">
        <f>H10/'Kursy walut'!$E$6</f>
        <v>320.6530747555114</v>
      </c>
      <c r="K10" s="58">
        <f>I10/'Kursy walut'!$E$5</f>
        <v>692.14980451988174</v>
      </c>
      <c r="L10" s="172">
        <f t="shared" si="1"/>
        <v>46.639664121401246</v>
      </c>
    </row>
    <row r="11" spans="2:12" x14ac:dyDescent="0.25">
      <c r="B11" s="169" t="s">
        <v>118</v>
      </c>
      <c r="C11" s="55">
        <f>C6+C9</f>
        <v>1633</v>
      </c>
      <c r="D11" s="55">
        <f>D6+D9</f>
        <v>1904.37</v>
      </c>
      <c r="E11" s="57">
        <f>C11/'Kursy walut'!$D$6</f>
        <v>385.00530472710125</v>
      </c>
      <c r="F11" s="55">
        <f>D11/'Kursy walut'!$D$5</f>
        <v>460.50442520675148</v>
      </c>
      <c r="G11" s="56">
        <f t="shared" si="0"/>
        <v>85.750143091941169</v>
      </c>
      <c r="H11" s="55">
        <f>H6+H9</f>
        <v>4341.7300000000005</v>
      </c>
      <c r="I11" s="55">
        <f>I6+I9</f>
        <v>5215.6399999999994</v>
      </c>
      <c r="J11" s="55">
        <f>H11/'Kursy walut'!$E$6</f>
        <v>1028.0907390305701</v>
      </c>
      <c r="K11" s="55">
        <f>I11/'Kursy walut'!$E$5</f>
        <v>1243.3584437875463</v>
      </c>
      <c r="L11" s="170">
        <f t="shared" si="1"/>
        <v>83.244434048362251</v>
      </c>
    </row>
    <row r="12" spans="2:12" x14ac:dyDescent="0.25">
      <c r="B12" s="171" t="s">
        <v>119</v>
      </c>
      <c r="C12" s="58">
        <f>C10</f>
        <v>548.65</v>
      </c>
      <c r="D12" s="58">
        <f>D10</f>
        <v>1472.28</v>
      </c>
      <c r="E12" s="59">
        <f>C12/'Kursy walut'!$D$6</f>
        <v>129.35282329364611</v>
      </c>
      <c r="F12" s="58">
        <f>D12/'Kursy walut'!$D$5</f>
        <v>356.01876481114283</v>
      </c>
      <c r="G12" s="98">
        <f t="shared" si="0"/>
        <v>37.265329964408942</v>
      </c>
      <c r="H12" s="58">
        <f>H10</f>
        <v>1354.15</v>
      </c>
      <c r="I12" s="58">
        <f>I10</f>
        <v>2903.43</v>
      </c>
      <c r="J12" s="58">
        <f>H12/'Kursy walut'!$E$6</f>
        <v>320.6530747555114</v>
      </c>
      <c r="K12" s="58">
        <f>I12/'Kursy walut'!$E$5</f>
        <v>692.14980451988174</v>
      </c>
      <c r="L12" s="172">
        <f t="shared" si="1"/>
        <v>46.639664121401246</v>
      </c>
    </row>
    <row r="13" spans="2:12" x14ac:dyDescent="0.25">
      <c r="B13" s="169" t="s">
        <v>26</v>
      </c>
      <c r="C13" s="55">
        <f>C12</f>
        <v>548.65</v>
      </c>
      <c r="D13" s="55">
        <f>D12</f>
        <v>1472.28</v>
      </c>
      <c r="E13" s="57">
        <f>C13/'Kursy walut'!$D$6</f>
        <v>129.35282329364611</v>
      </c>
      <c r="F13" s="55">
        <f>D13/'Kursy walut'!$D$5</f>
        <v>356.01876481114283</v>
      </c>
      <c r="G13" s="56">
        <f t="shared" si="0"/>
        <v>37.265329964408942</v>
      </c>
      <c r="H13" s="55">
        <f>H12</f>
        <v>1354.15</v>
      </c>
      <c r="I13" s="55">
        <f>I12</f>
        <v>2903.43</v>
      </c>
      <c r="J13" s="55">
        <f>H13/'Kursy walut'!$E$6</f>
        <v>320.6530747555114</v>
      </c>
      <c r="K13" s="55">
        <f>I13/'Kursy walut'!$E$5</f>
        <v>692.14980451988174</v>
      </c>
      <c r="L13" s="170">
        <f t="shared" si="1"/>
        <v>46.639664121401246</v>
      </c>
    </row>
    <row r="14" spans="2:12" x14ac:dyDescent="0.25">
      <c r="B14" s="173"/>
      <c r="C14" s="69" t="s">
        <v>129</v>
      </c>
      <c r="D14" s="69" t="s">
        <v>129</v>
      </c>
      <c r="E14" s="64" t="s">
        <v>129</v>
      </c>
      <c r="F14" s="64" t="s">
        <v>129</v>
      </c>
      <c r="G14" s="147" t="s">
        <v>107</v>
      </c>
      <c r="H14" s="65" t="s">
        <v>129</v>
      </c>
      <c r="I14" s="64" t="s">
        <v>129</v>
      </c>
      <c r="J14" s="64" t="s">
        <v>129</v>
      </c>
      <c r="K14" s="64" t="s">
        <v>129</v>
      </c>
      <c r="L14" s="168" t="s">
        <v>107</v>
      </c>
    </row>
    <row r="15" spans="2:12" x14ac:dyDescent="0.25">
      <c r="B15" s="174"/>
      <c r="C15" s="66" t="s">
        <v>108</v>
      </c>
      <c r="D15" s="66" t="s">
        <v>109</v>
      </c>
      <c r="E15" s="66" t="s">
        <v>110</v>
      </c>
      <c r="F15" s="66" t="s">
        <v>111</v>
      </c>
      <c r="G15" s="147"/>
      <c r="H15" s="67" t="s">
        <v>108</v>
      </c>
      <c r="I15" s="66" t="s">
        <v>109</v>
      </c>
      <c r="J15" s="66" t="s">
        <v>110</v>
      </c>
      <c r="K15" s="66" t="s">
        <v>111</v>
      </c>
      <c r="L15" s="168"/>
    </row>
    <row r="16" spans="2:12" x14ac:dyDescent="0.25">
      <c r="B16" s="171" t="s">
        <v>120</v>
      </c>
      <c r="C16" s="60">
        <f>C17+C18</f>
        <v>81063.26999999999</v>
      </c>
      <c r="D16" s="60">
        <f>D17+D18</f>
        <v>75102.45</v>
      </c>
      <c r="E16" s="60">
        <f>C16/'Kursy walut'!$C$6</f>
        <v>19226.162749329978</v>
      </c>
      <c r="F16" s="60">
        <f>D16/'Kursy walut'!$C$5</f>
        <v>18256.222956876853</v>
      </c>
      <c r="G16" s="61">
        <f>(C16/D16)*100</f>
        <v>107.93691816978006</v>
      </c>
      <c r="H16" s="62">
        <f>C16</f>
        <v>81063.26999999999</v>
      </c>
      <c r="I16" s="60">
        <f>D16</f>
        <v>75102.45</v>
      </c>
      <c r="J16" s="60">
        <f>E16</f>
        <v>19226.162749329978</v>
      </c>
      <c r="K16" s="60">
        <f>F16</f>
        <v>18256.222956876853</v>
      </c>
      <c r="L16" s="175">
        <f>(H16/I16)*100</f>
        <v>107.93691816978006</v>
      </c>
    </row>
    <row r="17" spans="2:12" x14ac:dyDescent="0.25">
      <c r="B17" s="169" t="s">
        <v>36</v>
      </c>
      <c r="C17" s="63">
        <v>29914.57</v>
      </c>
      <c r="D17" s="63">
        <v>29437.439999999999</v>
      </c>
      <c r="E17" s="63">
        <f>C17/'Kursy walut'!$C$6</f>
        <v>7094.9813817802333</v>
      </c>
      <c r="F17" s="63">
        <f>D17/'Kursy walut'!$C$5</f>
        <v>7155.7781126938589</v>
      </c>
      <c r="G17" s="96">
        <f t="shared" ref="G17:G28" si="2">(C17/D17)*100</f>
        <v>101.62082708278982</v>
      </c>
      <c r="H17" s="97">
        <f t="shared" ref="H17:H28" si="3">C17</f>
        <v>29914.57</v>
      </c>
      <c r="I17" s="63">
        <f t="shared" ref="I17:I28" si="4">D17</f>
        <v>29437.439999999999</v>
      </c>
      <c r="J17" s="63">
        <f t="shared" ref="J17:K28" si="5">E17</f>
        <v>7094.9813817802333</v>
      </c>
      <c r="K17" s="63">
        <f t="shared" si="5"/>
        <v>7155.7781126938589</v>
      </c>
      <c r="L17" s="176">
        <f t="shared" ref="L17:L28" si="6">(H17/I17)*100</f>
        <v>101.62082708278982</v>
      </c>
    </row>
    <row r="18" spans="2:12" x14ac:dyDescent="0.25">
      <c r="B18" s="171" t="s">
        <v>45</v>
      </c>
      <c r="C18" s="60">
        <v>51148.7</v>
      </c>
      <c r="D18" s="60">
        <v>45665.01</v>
      </c>
      <c r="E18" s="60">
        <f>C18/'Kursy walut'!$C$6</f>
        <v>12131.181367549745</v>
      </c>
      <c r="F18" s="60">
        <f>D18/'Kursy walut'!$C$5</f>
        <v>11100.444844182994</v>
      </c>
      <c r="G18" s="61">
        <f t="shared" si="2"/>
        <v>112.00851592937349</v>
      </c>
      <c r="H18" s="62">
        <f t="shared" si="3"/>
        <v>51148.7</v>
      </c>
      <c r="I18" s="60">
        <f t="shared" si="4"/>
        <v>45665.01</v>
      </c>
      <c r="J18" s="60">
        <f t="shared" si="5"/>
        <v>12131.181367549745</v>
      </c>
      <c r="K18" s="60">
        <f t="shared" si="5"/>
        <v>11100.444844182994</v>
      </c>
      <c r="L18" s="175">
        <f t="shared" si="6"/>
        <v>112.00851592937349</v>
      </c>
    </row>
    <row r="19" spans="2:12" x14ac:dyDescent="0.25">
      <c r="B19" s="169" t="s">
        <v>46</v>
      </c>
      <c r="C19" s="63">
        <v>25115.13</v>
      </c>
      <c r="D19" s="63">
        <v>22629.23</v>
      </c>
      <c r="E19" s="63">
        <f>C19/'Kursy walut'!$C$6</f>
        <v>5956.6752840167919</v>
      </c>
      <c r="F19" s="63">
        <f>D19/'Kursy walut'!$C$5</f>
        <v>5500.8094705624962</v>
      </c>
      <c r="G19" s="96">
        <f t="shared" si="2"/>
        <v>110.98534947941225</v>
      </c>
      <c r="H19" s="97">
        <f t="shared" si="3"/>
        <v>25115.13</v>
      </c>
      <c r="I19" s="63">
        <f t="shared" si="4"/>
        <v>22629.23</v>
      </c>
      <c r="J19" s="63">
        <f t="shared" si="5"/>
        <v>5956.6752840167919</v>
      </c>
      <c r="K19" s="63">
        <f t="shared" si="5"/>
        <v>5500.8094705624962</v>
      </c>
      <c r="L19" s="176">
        <f t="shared" si="6"/>
        <v>110.98534947941225</v>
      </c>
    </row>
    <row r="20" spans="2:12" x14ac:dyDescent="0.25">
      <c r="B20" s="171" t="s">
        <v>121</v>
      </c>
      <c r="C20" s="60">
        <v>964.87</v>
      </c>
      <c r="D20" s="60">
        <v>426.39</v>
      </c>
      <c r="E20" s="60">
        <f>C20/'Kursy walut'!$C$6</f>
        <v>228.84282427720984</v>
      </c>
      <c r="F20" s="60">
        <f>D20/'Kursy walut'!$C$5</f>
        <v>103.64869463756136</v>
      </c>
      <c r="G20" s="61">
        <f t="shared" si="2"/>
        <v>226.28813996575906</v>
      </c>
      <c r="H20" s="62">
        <f t="shared" si="3"/>
        <v>964.87</v>
      </c>
      <c r="I20" s="60">
        <f t="shared" si="4"/>
        <v>426.39</v>
      </c>
      <c r="J20" s="60">
        <f t="shared" si="5"/>
        <v>228.84282427720984</v>
      </c>
      <c r="K20" s="60">
        <f t="shared" si="5"/>
        <v>103.64869463756136</v>
      </c>
      <c r="L20" s="175">
        <f t="shared" si="6"/>
        <v>226.28813996575906</v>
      </c>
    </row>
    <row r="21" spans="2:12" x14ac:dyDescent="0.25">
      <c r="B21" s="169" t="s">
        <v>122</v>
      </c>
      <c r="C21" s="63">
        <f>C22+C23</f>
        <v>23086.51</v>
      </c>
      <c r="D21" s="63">
        <f>D22+D23</f>
        <v>21099.16</v>
      </c>
      <c r="E21" s="63">
        <f>C21/'Kursy walut'!$C$6</f>
        <v>5475.5377938002503</v>
      </c>
      <c r="F21" s="63">
        <f>D21/'Kursy walut'!$C$5</f>
        <v>5128.8735475715876</v>
      </c>
      <c r="G21" s="96">
        <f t="shared" si="2"/>
        <v>109.4190953573507</v>
      </c>
      <c r="H21" s="97">
        <f t="shared" si="3"/>
        <v>23086.51</v>
      </c>
      <c r="I21" s="63">
        <f t="shared" si="4"/>
        <v>21099.16</v>
      </c>
      <c r="J21" s="63">
        <f t="shared" si="5"/>
        <v>5475.5377938002503</v>
      </c>
      <c r="K21" s="63">
        <f t="shared" si="5"/>
        <v>5128.8735475715876</v>
      </c>
      <c r="L21" s="176">
        <f t="shared" si="6"/>
        <v>109.4190953573507</v>
      </c>
    </row>
    <row r="22" spans="2:12" x14ac:dyDescent="0.25">
      <c r="B22" s="171" t="s">
        <v>123</v>
      </c>
      <c r="C22" s="60">
        <v>23086.51</v>
      </c>
      <c r="D22" s="60">
        <v>21099.16</v>
      </c>
      <c r="E22" s="60">
        <f>C22/'Kursy walut'!$C$6</f>
        <v>5475.5377938002503</v>
      </c>
      <c r="F22" s="60">
        <f>D22/'Kursy walut'!$C$5</f>
        <v>5128.8735475715876</v>
      </c>
      <c r="G22" s="61">
        <f t="shared" si="2"/>
        <v>109.4190953573507</v>
      </c>
      <c r="H22" s="62">
        <f t="shared" si="3"/>
        <v>23086.51</v>
      </c>
      <c r="I22" s="60">
        <f t="shared" si="4"/>
        <v>21099.16</v>
      </c>
      <c r="J22" s="60">
        <f t="shared" si="5"/>
        <v>5475.5377938002503</v>
      </c>
      <c r="K22" s="60">
        <f t="shared" si="5"/>
        <v>5128.8735475715876</v>
      </c>
      <c r="L22" s="175">
        <f t="shared" si="6"/>
        <v>109.4190953573507</v>
      </c>
    </row>
    <row r="23" spans="2:12" x14ac:dyDescent="0.25">
      <c r="B23" s="169" t="s">
        <v>124</v>
      </c>
      <c r="C23" s="63">
        <v>0</v>
      </c>
      <c r="D23" s="63">
        <v>0</v>
      </c>
      <c r="E23" s="63">
        <f>C23/'Kursy walut'!$C$6</f>
        <v>0</v>
      </c>
      <c r="F23" s="63">
        <f>D23/'Kursy walut'!$C$5</f>
        <v>0</v>
      </c>
      <c r="G23" s="96" t="s">
        <v>117</v>
      </c>
      <c r="H23" s="97">
        <f t="shared" si="3"/>
        <v>0</v>
      </c>
      <c r="I23" s="63">
        <f t="shared" si="4"/>
        <v>0</v>
      </c>
      <c r="J23" s="63">
        <f t="shared" si="5"/>
        <v>0</v>
      </c>
      <c r="K23" s="63">
        <f t="shared" si="5"/>
        <v>0</v>
      </c>
      <c r="L23" s="176" t="s">
        <v>117</v>
      </c>
    </row>
    <row r="24" spans="2:12" x14ac:dyDescent="0.25">
      <c r="B24" s="171" t="s">
        <v>125</v>
      </c>
      <c r="C24" s="60">
        <f>C25+C26</f>
        <v>44918.79</v>
      </c>
      <c r="D24" s="60">
        <f>D25+D26</f>
        <v>39545.71</v>
      </c>
      <c r="E24" s="60">
        <f>C24/'Kursy walut'!$C$6</f>
        <v>10653.603870692312</v>
      </c>
      <c r="F24" s="60">
        <f>D24/'Kursy walut'!$C$5</f>
        <v>9612.9393747873</v>
      </c>
      <c r="G24" s="61">
        <f t="shared" si="2"/>
        <v>113.58701108160658</v>
      </c>
      <c r="H24" s="62">
        <f t="shared" si="3"/>
        <v>44918.79</v>
      </c>
      <c r="I24" s="60">
        <f t="shared" si="4"/>
        <v>39545.71</v>
      </c>
      <c r="J24" s="60">
        <f t="shared" si="5"/>
        <v>10653.603870692312</v>
      </c>
      <c r="K24" s="60">
        <f t="shared" si="5"/>
        <v>9612.9393747873</v>
      </c>
      <c r="L24" s="175">
        <f t="shared" si="6"/>
        <v>113.58701108160658</v>
      </c>
    </row>
    <row r="25" spans="2:12" x14ac:dyDescent="0.25">
      <c r="B25" s="169" t="s">
        <v>126</v>
      </c>
      <c r="C25" s="63">
        <f>143.83+234.41+7943.81+563.85</f>
        <v>8885.9000000000015</v>
      </c>
      <c r="D25" s="63">
        <f>330.8+209.32+3141.18+886.18-181.6</f>
        <v>4385.8799999999992</v>
      </c>
      <c r="E25" s="63">
        <f>C25/'Kursy walut'!$C$6</f>
        <v>2107.5113250954628</v>
      </c>
      <c r="F25" s="63">
        <f>D25/'Kursy walut'!$C$5</f>
        <v>1066.1383635568086</v>
      </c>
      <c r="G25" s="96">
        <f t="shared" si="2"/>
        <v>202.60244238328463</v>
      </c>
      <c r="H25" s="97">
        <f t="shared" si="3"/>
        <v>8885.9000000000015</v>
      </c>
      <c r="I25" s="63">
        <f t="shared" si="4"/>
        <v>4385.8799999999992</v>
      </c>
      <c r="J25" s="63">
        <f t="shared" si="5"/>
        <v>2107.5113250954628</v>
      </c>
      <c r="K25" s="63">
        <f t="shared" si="5"/>
        <v>1066.1383635568086</v>
      </c>
      <c r="L25" s="176">
        <f t="shared" si="6"/>
        <v>202.60244238328463</v>
      </c>
    </row>
    <row r="26" spans="2:12" x14ac:dyDescent="0.25">
      <c r="B26" s="171" t="s">
        <v>76</v>
      </c>
      <c r="C26" s="60">
        <f>1175.43+34675.86+181.6</f>
        <v>36032.89</v>
      </c>
      <c r="D26" s="60">
        <f>181.6+513.8+34464.43</f>
        <v>35159.83</v>
      </c>
      <c r="E26" s="60">
        <f>C26/'Kursy walut'!$C$6</f>
        <v>8546.09254559685</v>
      </c>
      <c r="F26" s="60">
        <f>D26/'Kursy walut'!$C$5</f>
        <v>8546.8010112304928</v>
      </c>
      <c r="G26" s="61">
        <f t="shared" si="2"/>
        <v>102.48311780802123</v>
      </c>
      <c r="H26" s="62">
        <f t="shared" si="3"/>
        <v>36032.89</v>
      </c>
      <c r="I26" s="60">
        <f t="shared" si="4"/>
        <v>35159.83</v>
      </c>
      <c r="J26" s="60">
        <f t="shared" si="5"/>
        <v>8546.09254559685</v>
      </c>
      <c r="K26" s="60">
        <f t="shared" si="5"/>
        <v>8546.8010112304928</v>
      </c>
      <c r="L26" s="175">
        <f t="shared" si="6"/>
        <v>102.48311780802123</v>
      </c>
    </row>
    <row r="27" spans="2:12" x14ac:dyDescent="0.25">
      <c r="B27" s="169" t="s">
        <v>127</v>
      </c>
      <c r="C27" s="63">
        <v>36144.480000000003</v>
      </c>
      <c r="D27" s="63">
        <v>35556.74</v>
      </c>
      <c r="E27" s="63">
        <f>C27/'Kursy walut'!$C$6</f>
        <v>8572.5588786376684</v>
      </c>
      <c r="F27" s="63">
        <f>D27/'Kursy walut'!$C$5</f>
        <v>8643.2835820895507</v>
      </c>
      <c r="G27" s="96">
        <f t="shared" si="2"/>
        <v>101.65296368564725</v>
      </c>
      <c r="H27" s="97">
        <f t="shared" si="3"/>
        <v>36144.480000000003</v>
      </c>
      <c r="I27" s="63">
        <f t="shared" si="4"/>
        <v>35556.74</v>
      </c>
      <c r="J27" s="63">
        <f t="shared" si="5"/>
        <v>8572.5588786376684</v>
      </c>
      <c r="K27" s="63">
        <f t="shared" si="5"/>
        <v>8643.2835820895507</v>
      </c>
      <c r="L27" s="176">
        <f t="shared" si="6"/>
        <v>101.65296368564725</v>
      </c>
    </row>
    <row r="28" spans="2:12" ht="15.75" thickBot="1" x14ac:dyDescent="0.3">
      <c r="B28" s="177" t="s">
        <v>128</v>
      </c>
      <c r="C28" s="178">
        <v>28200</v>
      </c>
      <c r="D28" s="178">
        <v>28200</v>
      </c>
      <c r="E28" s="178">
        <f>C28/'Kursy walut'!$C$6</f>
        <v>6688.3286293669798</v>
      </c>
      <c r="F28" s="178">
        <f>D28/'Kursy walut'!$C$5</f>
        <v>6854.9759346589526</v>
      </c>
      <c r="G28" s="179">
        <f t="shared" si="2"/>
        <v>100</v>
      </c>
      <c r="H28" s="180">
        <f t="shared" si="3"/>
        <v>28200</v>
      </c>
      <c r="I28" s="178">
        <f t="shared" si="4"/>
        <v>28200</v>
      </c>
      <c r="J28" s="178">
        <f t="shared" si="5"/>
        <v>6688.3286293669798</v>
      </c>
      <c r="K28" s="178">
        <f t="shared" si="5"/>
        <v>6854.9759346589526</v>
      </c>
      <c r="L28" s="181">
        <f t="shared" si="6"/>
        <v>100</v>
      </c>
    </row>
    <row r="29" spans="2:12" ht="15.75" thickTop="1" x14ac:dyDescent="0.25">
      <c r="C29" s="94"/>
      <c r="D29" s="94"/>
    </row>
    <row r="30" spans="2:12" x14ac:dyDescent="0.25">
      <c r="C30" s="94"/>
      <c r="D30" s="94"/>
    </row>
  </sheetData>
  <mergeCells count="6">
    <mergeCell ref="B3:B4"/>
    <mergeCell ref="G3:G4"/>
    <mergeCell ref="L3:L4"/>
    <mergeCell ref="B14:B15"/>
    <mergeCell ref="G14:G15"/>
    <mergeCell ref="L14:L1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13"/>
  <sheetViews>
    <sheetView topLeftCell="A2" workbookViewId="0">
      <selection activeCell="F19" sqref="F19"/>
    </sheetView>
  </sheetViews>
  <sheetFormatPr defaultRowHeight="15" x14ac:dyDescent="0.25"/>
  <cols>
    <col min="2" max="2" width="39" customWidth="1"/>
    <col min="3" max="6" width="11" customWidth="1"/>
  </cols>
  <sheetData>
    <row r="3" spans="2:6" ht="15.75" thickBot="1" x14ac:dyDescent="0.3"/>
    <row r="4" spans="2:6" ht="15.75" thickTop="1" x14ac:dyDescent="0.25">
      <c r="B4" s="182"/>
      <c r="C4" s="183" t="s">
        <v>130</v>
      </c>
      <c r="D4" s="165" t="s">
        <v>130</v>
      </c>
      <c r="E4" s="184" t="s">
        <v>139</v>
      </c>
      <c r="F4" s="185" t="s">
        <v>139</v>
      </c>
    </row>
    <row r="5" spans="2:6" x14ac:dyDescent="0.25">
      <c r="B5" s="186"/>
      <c r="C5" s="91">
        <v>2013</v>
      </c>
      <c r="D5" s="92">
        <v>2012</v>
      </c>
      <c r="E5" s="93">
        <v>2013</v>
      </c>
      <c r="F5" s="187">
        <v>2012</v>
      </c>
    </row>
    <row r="6" spans="2:6" x14ac:dyDescent="0.25">
      <c r="B6" s="188" t="s">
        <v>132</v>
      </c>
      <c r="C6" s="70">
        <f>'Wybrane dane finansowe LLF'!C9/'Wybrane dane finansowe LLF'!C5</f>
        <v>3.1552249890983951E-2</v>
      </c>
      <c r="D6" s="70">
        <f>'Wybrane dane finansowe LLF'!D9/'Wybrane dane finansowe LLF'!D5</f>
        <v>4.0503495940594721E-2</v>
      </c>
      <c r="E6" s="71">
        <f>'Wybrane dane finansowe LLF'!H9/'Wybrane dane finansowe LLF'!H5</f>
        <v>2.8149901527493908E-2</v>
      </c>
      <c r="F6" s="189">
        <f>'Wybrane dane finansowe LLF'!I9/'Wybrane dane finansowe LLF'!I5</f>
        <v>3.9582502667933082E-2</v>
      </c>
    </row>
    <row r="7" spans="2:6" x14ac:dyDescent="0.25">
      <c r="B7" s="190" t="s">
        <v>133</v>
      </c>
      <c r="C7" s="72">
        <f>'Wybrane dane finansowe LLF'!C11/'Wybrane dane finansowe LLF'!C5</f>
        <v>6.2905728466055563E-2</v>
      </c>
      <c r="D7" s="72">
        <f>'Wybrane dane finansowe LLF'!D11/'Wybrane dane finansowe LLF'!D5</f>
        <v>7.0968600259819825E-2</v>
      </c>
      <c r="E7" s="73">
        <f>'Wybrane dane finansowe LLF'!H11/'Wybrane dane finansowe LLF'!H5</f>
        <v>6.0297727084293061E-2</v>
      </c>
      <c r="F7" s="191">
        <f>'Wybrane dane finansowe LLF'!I11/'Wybrane dane finansowe LLF'!I5</f>
        <v>7.3927366168553263E-2</v>
      </c>
    </row>
    <row r="8" spans="2:6" x14ac:dyDescent="0.25">
      <c r="B8" s="188" t="s">
        <v>134</v>
      </c>
      <c r="C8" s="70">
        <f>'Wybrane dane finansowe LLF'!C13/'Wybrane dane finansowe LLF'!C5</f>
        <v>2.113486094482632E-2</v>
      </c>
      <c r="D8" s="70">
        <f>'Wybrane dane finansowe LLF'!D13/'Wybrane dane finansowe LLF'!D5</f>
        <v>5.4866255397074903E-2</v>
      </c>
      <c r="E8" s="71">
        <f>'Wybrane dane finansowe LLF'!H13/'Wybrane dane finansowe LLF'!H5</f>
        <v>1.8806366847131314E-2</v>
      </c>
      <c r="F8" s="189">
        <f>'Wybrane dane finansowe LLF'!I13/'Wybrane dane finansowe LLF'!I5</f>
        <v>4.1153709373109075E-2</v>
      </c>
    </row>
    <row r="9" spans="2:6" x14ac:dyDescent="0.25">
      <c r="B9" s="190" t="s">
        <v>135</v>
      </c>
      <c r="C9" s="72">
        <f>'Wybrane dane finansowe LLF'!C13/('Wybrane dane finansowe LLF'!C16-'Wybrane dane finansowe LLF'!C24)</f>
        <v>1.5179357954520308E-2</v>
      </c>
      <c r="D9" s="72">
        <f>'Wybrane dane finansowe LLF'!D13/('Wybrane dane finansowe LLF'!D16-'Wybrane dane finansowe LLF'!D24)</f>
        <v>4.1406495646113789E-2</v>
      </c>
      <c r="E9" s="73">
        <f>'Wybrane dane finansowe LLF'!H13/('Wybrane dane finansowe LLF'!H16-'Wybrane dane finansowe LLF'!H24)</f>
        <v>3.7464918571245197E-2</v>
      </c>
      <c r="F9" s="191">
        <f>'Wybrane dane finansowe LLF'!I13/('Wybrane dane finansowe LLF'!I16-'Wybrane dane finansowe LLF'!I24)</f>
        <v>8.1656248576219309E-2</v>
      </c>
    </row>
    <row r="10" spans="2:6" x14ac:dyDescent="0.25">
      <c r="B10" s="192" t="s">
        <v>136</v>
      </c>
      <c r="C10" s="70">
        <f>'Wybrane dane finansowe LLF'!C13/'Wybrane dane finansowe LLF'!C16</f>
        <v>6.7681700972585983E-3</v>
      </c>
      <c r="D10" s="70">
        <f>'Wybrane dane finansowe LLF'!D13/'Wybrane dane finansowe LLF'!D16</f>
        <v>1.9603621453095074E-2</v>
      </c>
      <c r="E10" s="71">
        <f>'Wybrane dane finansowe LLF'!H13/'Wybrane dane finansowe LLF'!H16</f>
        <v>1.6704852888367323E-2</v>
      </c>
      <c r="F10" s="189">
        <f>'Wybrane dane finansowe LLF'!I13/'Wybrane dane finansowe LLF'!I16</f>
        <v>3.8659590998695779E-2</v>
      </c>
    </row>
    <row r="11" spans="2:6" x14ac:dyDescent="0.25">
      <c r="B11" s="190" t="s">
        <v>137</v>
      </c>
      <c r="C11" s="72">
        <f>'Wybrane dane finansowe LLF'!C18/'Wybrane dane finansowe LLF'!C26</f>
        <v>1.4195003509293869</v>
      </c>
      <c r="D11" s="72">
        <f>'Wybrane dane finansowe LLF'!D18/'Wybrane dane finansowe LLF'!D26</f>
        <v>1.2987835834246071</v>
      </c>
      <c r="E11" s="73">
        <f>'Wybrane dane finansowe LLF'!H18/'Wybrane dane finansowe LLF'!H26</f>
        <v>1.4195003509293869</v>
      </c>
      <c r="F11" s="191">
        <f>'Wybrane dane finansowe LLF'!I18/'Wybrane dane finansowe LLF'!I26</f>
        <v>1.2987835834246071</v>
      </c>
    </row>
    <row r="12" spans="2:6" ht="15.75" thickBot="1" x14ac:dyDescent="0.3">
      <c r="B12" s="193" t="s">
        <v>138</v>
      </c>
      <c r="C12" s="194">
        <f>'Wybrane dane finansowe LLF'!C24/'Wybrane dane finansowe LLF'!C16</f>
        <v>0.55412013356974132</v>
      </c>
      <c r="D12" s="194">
        <f>'Wybrane dane finansowe LLF'!D24/'Wybrane dane finansowe LLF'!D16</f>
        <v>0.52655685666712604</v>
      </c>
      <c r="E12" s="195">
        <f>'Wybrane dane finansowe LLF'!H24/'Wybrane dane finansowe LLF'!H16</f>
        <v>0.55412013356974132</v>
      </c>
      <c r="F12" s="196">
        <f>'Wybrane dane finansowe LLF'!I24/'Wybrane dane finansowe LLF'!I16</f>
        <v>0.52655685666712604</v>
      </c>
    </row>
    <row r="13" spans="2:6" ht="15.75" thickTop="1" x14ac:dyDescent="0.25"/>
  </sheetData>
  <mergeCells count="1">
    <mergeCell ref="B4:B5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7"/>
  <sheetViews>
    <sheetView workbookViewId="0">
      <selection activeCell="E10" sqref="E10"/>
    </sheetView>
  </sheetViews>
  <sheetFormatPr defaultRowHeight="15" x14ac:dyDescent="0.25"/>
  <cols>
    <col min="3" max="3" width="23.42578125" customWidth="1"/>
    <col min="4" max="4" width="23" customWidth="1"/>
    <col min="5" max="5" width="22.140625" bestFit="1" customWidth="1"/>
  </cols>
  <sheetData>
    <row r="2" spans="2:5" ht="15.75" thickBot="1" x14ac:dyDescent="0.3"/>
    <row r="3" spans="2:5" ht="15.75" thickTop="1" x14ac:dyDescent="0.25">
      <c r="B3" s="148"/>
      <c r="C3" s="77" t="s">
        <v>140</v>
      </c>
      <c r="D3" s="77" t="s">
        <v>141</v>
      </c>
      <c r="E3" s="83" t="s">
        <v>141</v>
      </c>
    </row>
    <row r="4" spans="2:5" x14ac:dyDescent="0.25">
      <c r="B4" s="149"/>
      <c r="C4" s="76" t="s">
        <v>142</v>
      </c>
      <c r="D4" s="76" t="s">
        <v>130</v>
      </c>
      <c r="E4" s="84" t="s">
        <v>143</v>
      </c>
    </row>
    <row r="5" spans="2:5" x14ac:dyDescent="0.25">
      <c r="B5" s="78">
        <v>2012</v>
      </c>
      <c r="C5" s="74">
        <v>4.1138000000000003</v>
      </c>
      <c r="D5" s="75">
        <v>4.1353999999999997</v>
      </c>
      <c r="E5" s="79">
        <v>4.1947999999999999</v>
      </c>
    </row>
    <row r="6" spans="2:5" ht="15.75" thickBot="1" x14ac:dyDescent="0.3">
      <c r="B6" s="80">
        <v>2013</v>
      </c>
      <c r="C6" s="81">
        <v>4.2163000000000004</v>
      </c>
      <c r="D6" s="81">
        <v>4.2415000000000003</v>
      </c>
      <c r="E6" s="82">
        <v>4.2230999999999996</v>
      </c>
    </row>
    <row r="7" spans="2:5" ht="15.75" thickTop="1" x14ac:dyDescent="0.25"/>
  </sheetData>
  <mergeCells count="1">
    <mergeCell ref="B3:B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RZiS LLF</vt:lpstr>
      <vt:lpstr>Sk. spr.z cał.doch. LLF</vt:lpstr>
      <vt:lpstr>Bilans LLF</vt:lpstr>
      <vt:lpstr>Zest.zmian w kap.wł. LLF</vt:lpstr>
      <vt:lpstr>Rach.przep.pienięż LLF</vt:lpstr>
      <vt:lpstr>Wybrane dane finansowe LLF</vt:lpstr>
      <vt:lpstr>Wskaźniki finansowe LLF</vt:lpstr>
      <vt:lpstr>Kursy walut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</dc:creator>
  <cp:lastModifiedBy>Monika</cp:lastModifiedBy>
  <dcterms:created xsi:type="dcterms:W3CDTF">2013-11-04T11:55:12Z</dcterms:created>
  <dcterms:modified xsi:type="dcterms:W3CDTF">2013-11-18T10:42:16Z</dcterms:modified>
</cp:coreProperties>
</file>