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0335" windowHeight="8235" activeTab="1"/>
  </bookViews>
  <sheets>
    <sheet name="wybrane dane - LUG SA" sheetId="1" r:id="rId1"/>
    <sheet name="wybrane dane - skonsolidowane" sheetId="2" r:id="rId2"/>
    <sheet name="wybrane dane - LLF" sheetId="3" r:id="rId3"/>
    <sheet name="wskaźniki" sheetId="4" r:id="rId4"/>
    <sheet name="przepływy pieniężne" sheetId="5" r:id="rId5"/>
    <sheet name="kursy euro" sheetId="6" r:id="rId6"/>
  </sheets>
  <definedNames>
    <definedName name="_xlnm.Print_Area" localSheetId="4">'przepływy pieniężne'!$A$1:$E$26</definedName>
    <definedName name="_xlnm.Print_Area" localSheetId="2">'wybrane dane - LLF'!$A$1:$K$37</definedName>
  </definedNames>
  <calcPr fullCalcOnLoad="1"/>
</workbook>
</file>

<file path=xl/sharedStrings.xml><?xml version="1.0" encoding="utf-8"?>
<sst xmlns="http://schemas.openxmlformats.org/spreadsheetml/2006/main" count="254" uniqueCount="55">
  <si>
    <t>Średni kurs euro w okresie</t>
  </si>
  <si>
    <t>Kurs euro na dzień bilansowy</t>
  </si>
  <si>
    <t>Dynamika (PLN)</t>
  </si>
  <si>
    <t>Przychody ze sprzedaży</t>
  </si>
  <si>
    <t>Zysk (strata) ze sprzedaży</t>
  </si>
  <si>
    <t>Zysk (strata) z działalności operacyjnej</t>
  </si>
  <si>
    <t>Zysk z działalności gospodarczej</t>
  </si>
  <si>
    <t>Zysk (strata) brutto</t>
  </si>
  <si>
    <t>Zysk (strata) netto</t>
  </si>
  <si>
    <t>Aktywa razem, w tym:</t>
  </si>
  <si>
    <t>Aktywa trwałe</t>
  </si>
  <si>
    <t>Aktywa obrotowe</t>
  </si>
  <si>
    <t>Zapasy</t>
  </si>
  <si>
    <t>Zobowiązania i rezerwy na zobowiązania, w tym:</t>
  </si>
  <si>
    <t>Zobowiązania długoterminowe</t>
  </si>
  <si>
    <t>Zobowiązania krótkoterminowe</t>
  </si>
  <si>
    <t>Kapitał własny, w tym:</t>
  </si>
  <si>
    <t>Kapitał podstawowy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</si>
  <si>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</si>
  <si>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</si>
  <si>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</si>
  <si>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</t>
  </si>
  <si>
    <t>Wskaźnik rentowności operacyjnej</t>
  </si>
  <si>
    <t>Wskaźnik rentowności netto</t>
  </si>
  <si>
    <t>Wskaźnik rentowności EBITDA</t>
  </si>
  <si>
    <t>Wskaźnik ogólnej płynności</t>
  </si>
  <si>
    <t>Wskaźnik ogólnego zadłużenia</t>
  </si>
  <si>
    <t>Należności krótkoterminowe</t>
  </si>
  <si>
    <t>Środki pieniężne i inne aktywa pieniężne</t>
  </si>
  <si>
    <t>Amortyzacja</t>
  </si>
  <si>
    <t>Należności razem, w tym:</t>
  </si>
  <si>
    <t>Należności  długoterminowe</t>
  </si>
  <si>
    <t>EBITDA</t>
  </si>
  <si>
    <t>Dynamika    (PLN)</t>
  </si>
  <si>
    <t>2011 PLN</t>
  </si>
  <si>
    <t>2011 EUR</t>
  </si>
  <si>
    <t>,</t>
  </si>
  <si>
    <t>Wybrane jednostkowe dane finansowe wg MSR - LUG S.A. za 2012 r. i dane porównawcze za 2011 r. (w tys. zł)</t>
  </si>
  <si>
    <t>2012 PLN</t>
  </si>
  <si>
    <t>2012 EUR</t>
  </si>
  <si>
    <t>Wybrane dane finansowe spółki zależnej Emitenta wg MSR - LUG Light Factory Sp. z o.o. za 2012r. oraz dane porównawcze za 2011r. (w tys. zł)</t>
  </si>
  <si>
    <t>*</t>
  </si>
  <si>
    <t>Wybrane skonsolidowane dane finansowe wg MSR - Grupy Kapitałowej wg LUG S.A. za 2012r. oraz dane porównawcze za 2011r. (w tys. zł)</t>
  </si>
  <si>
    <t xml:space="preserve">Wybrane jednostkowe wskaźniki finansowe LUG S.A. za 2012r. oraz wskaźniki porównawcze za 2011r. </t>
  </si>
  <si>
    <t xml:space="preserve">Wybrane skonsolidowane wskaźniki finansowe Grupy Kapitałowej LUG S.A. za 2012r. oraz wskaźniki porównawcze za 2011r. </t>
  </si>
  <si>
    <t xml:space="preserve">Wybrane jednostkowe wskaźniki finansowe  spółki zależnej Emitenta - LUG Light Factory Sp. z o.o. za 2012r. oraz wskaźniki porównawcze za 2011r. </t>
  </si>
  <si>
    <t>Wskaźnik rentowności kapitału własnego (ROE)</t>
  </si>
  <si>
    <t>Wskaźnik rentowności majątku (ROA)</t>
  </si>
  <si>
    <t>Jednostkowe przepływy pieniężne LUG S.A. za 2012r. oraz dane porównawcze za 2011r. (w tys. zł)</t>
  </si>
  <si>
    <t>Skonsolidowane przepływy pieniężne Grupy Kapitałowej LUG S.A.  za 2012r. oraz dane porównawcze za 2011r. (w tys. zł)</t>
  </si>
  <si>
    <t>3Q</t>
  </si>
  <si>
    <t>1 - 3 Q</t>
  </si>
  <si>
    <t>1-3 Q</t>
  </si>
  <si>
    <t>Przepływy pieniężne spółki zależnej Emiteta - LUG Light Factory Sp. z o.o. 2012r. oraz dane porównawcze 2011r. (w tys. zł)</t>
  </si>
  <si>
    <t>(30.09.)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</si>
</sst>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%"/>
    <numFmt numFmtId="169" formatCode="0.0000%"/>
    <numFmt numFmtId="170" formatCode="0.0000000"/>
    <numFmt numFmtId="171" formatCode="0.000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zcionka tekstu podstawowego"/>
      <family val="2"/>
    </font>
    <font>
      <sz val="12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62"/>
      <name val="Calibri"/>
      <family val="2"/>
    </font>
    <font>
      <b/>
      <sz val="9"/>
      <color indexed="60"/>
      <name val="Calibri"/>
      <family val="2"/>
    </font>
    <font>
      <b/>
      <sz val="10"/>
      <color indexed="62"/>
      <name val="Calibri"/>
      <family val="2"/>
    </font>
    <font>
      <b/>
      <sz val="10"/>
      <color indexed="60"/>
      <name val="Calibri"/>
      <family val="2"/>
    </font>
    <font>
      <sz val="10"/>
      <color indexed="8"/>
      <name val="Czcionka tekstu podstawowego"/>
      <family val="2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4" tint="-0.24997000396251678"/>
      <name val="Calibri"/>
      <family val="2"/>
    </font>
    <font>
      <b/>
      <sz val="9"/>
      <color rgb="FFC00000"/>
      <name val="Calibri"/>
      <family val="2"/>
    </font>
    <font>
      <b/>
      <sz val="10"/>
      <color theme="4" tint="-0.24997000396251678"/>
      <name val="Calibri"/>
      <family val="2"/>
    </font>
    <font>
      <b/>
      <sz val="10"/>
      <color rgb="FFC00000"/>
      <name val="Calibri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  <border>
      <left style="medium">
        <color theme="4" tint="-0.24993999302387238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medium">
        <color theme="4" tint="-0.24993999302387238"/>
      </left>
      <right style="thin">
        <color rgb="FFC00000"/>
      </right>
      <top style="thin">
        <color rgb="FFC00000"/>
      </top>
      <bottom style="medium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</border>
    <border>
      <left style="medium">
        <color theme="4" tint="-0.24993999302387238"/>
      </left>
      <right style="thin">
        <color rgb="FFC00000"/>
      </right>
      <top>
        <color indexed="63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 style="medium">
        <color theme="4" tint="-0.24993999302387238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medium">
        <color theme="4" tint="-0.24993999302387238"/>
      </left>
      <right style="thin">
        <color theme="4" tint="-0.24993999302387238"/>
      </right>
      <top style="medium">
        <color theme="4" tint="-0.24993999302387238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 style="thin">
        <color theme="4" tint="-0.24993999302387238"/>
      </right>
      <top>
        <color indexed="63"/>
      </top>
      <bottom style="medium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theme="4" tint="-0.24993999302387238"/>
      </left>
      <right style="thin">
        <color rgb="FFC00000"/>
      </right>
      <top style="medium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medium">
        <color rgb="FFC00000"/>
      </top>
      <bottom>
        <color indexed="63"/>
      </bottom>
    </border>
    <border>
      <left style="medium">
        <color theme="4" tint="-0.24993999302387238"/>
      </left>
      <right style="thin">
        <color rgb="FFC00000"/>
      </right>
      <top>
        <color indexed="63"/>
      </top>
      <bottom style="medium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 style="medium">
        <color rgb="FFC00000"/>
      </bottom>
    </border>
    <border>
      <left style="thin">
        <color theme="4" tint="-0.24993999302387238"/>
      </left>
      <right>
        <color indexed="63"/>
      </right>
      <top style="medium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</border>
    <border>
      <left>
        <color indexed="63"/>
      </left>
      <right style="thin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thin">
        <color theme="4" tint="-0.24993999302387238"/>
      </left>
      <right>
        <color indexed="63"/>
      </right>
      <top>
        <color indexed="63"/>
      </top>
      <bottom style="medium">
        <color theme="4" tint="-0.24993999302387238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 style="medium">
        <color rgb="FFC00000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theme="4" tint="-0.24993999302387238"/>
      </right>
      <top style="medium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theme="4" tint="-0.24993999302387238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theme="4" tint="-0.24993999302387238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4" tint="-0.24993999302387238"/>
      </left>
      <right>
        <color indexed="63"/>
      </right>
      <top>
        <color indexed="63"/>
      </top>
      <bottom style="thin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 style="thin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thin">
        <color rgb="FFC00000"/>
      </left>
      <right>
        <color indexed="63"/>
      </right>
      <top style="medium">
        <color rgb="FFC00000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 style="medium">
        <color rgb="FFC00000"/>
      </bottom>
    </border>
    <border>
      <left style="thin">
        <color rgb="FFC00000"/>
      </left>
      <right>
        <color indexed="63"/>
      </right>
      <top>
        <color indexed="63"/>
      </top>
      <bottom style="thin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 style="medium">
        <color rgb="FFC00000"/>
      </right>
      <top>
        <color indexed="63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>
        <color indexed="63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medium">
        <color rgb="FFC00000"/>
      </bottom>
    </border>
    <border>
      <left style="thin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 style="thin">
        <color rgb="FFC00000"/>
      </right>
      <top style="medium">
        <color rgb="FFC00000"/>
      </top>
      <bottom>
        <color indexed="63"/>
      </bottom>
    </border>
    <border>
      <left style="thin">
        <color rgb="FFC00000"/>
      </left>
      <right style="medium">
        <color rgb="FFC00000"/>
      </right>
      <top style="medium">
        <color rgb="FFC00000"/>
      </top>
      <bottom>
        <color indexed="63"/>
      </bottom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theme="4" tint="-0.24993999302387238"/>
      </left>
      <right style="medium">
        <color rgb="FFC00000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medium">
        <color rgb="FFC00000"/>
      </right>
      <top style="thin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medium">
        <color rgb="FFC00000"/>
      </right>
      <top style="medium">
        <color theme="4" tint="-0.24993999302387238"/>
      </top>
      <bottom>
        <color indexed="63"/>
      </bottom>
    </border>
    <border>
      <left style="thin">
        <color theme="4" tint="-0.24993999302387238"/>
      </left>
      <right style="medium">
        <color rgb="FFC00000"/>
      </right>
      <top>
        <color indexed="63"/>
      </top>
      <bottom style="medium">
        <color theme="4" tint="-0.24993999302387238"/>
      </bottom>
    </border>
    <border>
      <left style="medium">
        <color rgb="FFC00000"/>
      </left>
      <right style="thin">
        <color rgb="FFC00000"/>
      </right>
      <top>
        <color indexed="63"/>
      </top>
      <bottom style="medium">
        <color rgb="FFC00000"/>
      </bottom>
    </border>
    <border>
      <left style="thin">
        <color rgb="FFC00000"/>
      </left>
      <right style="medium">
        <color rgb="FFC00000"/>
      </right>
      <top>
        <color indexed="63"/>
      </top>
      <bottom style="medium">
        <color rgb="FFC00000"/>
      </bottom>
    </border>
    <border>
      <left style="thin">
        <color rgb="FFC00000"/>
      </left>
      <right style="medium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medium">
        <color theme="1" tint="0.49998000264167786"/>
      </left>
      <right style="medium">
        <color theme="4" tint="-0.24993999302387238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theme="4" tint="-0.24993999302387238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theme="4" tint="-0.24993999302387238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rgb="FFC00000"/>
      </left>
      <right>
        <color indexed="63"/>
      </right>
      <top style="medium">
        <color rgb="FFC00000"/>
      </top>
      <bottom style="thin">
        <color rgb="FFC00000"/>
      </bottom>
    </border>
    <border>
      <left style="medium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 style="medium">
        <color rgb="FFC00000"/>
      </left>
      <right>
        <color indexed="63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>
        <color indexed="63"/>
      </right>
      <top>
        <color indexed="63"/>
      </top>
      <bottom style="thin">
        <color rgb="FFC00000"/>
      </bottom>
    </border>
    <border>
      <left style="medium">
        <color theme="4" tint="-0.24993999302387238"/>
      </left>
      <right>
        <color indexed="63"/>
      </right>
      <top>
        <color indexed="63"/>
      </top>
      <bottom style="thin">
        <color theme="4" tint="-0.24993999302387238"/>
      </bottom>
    </border>
    <border>
      <left style="medium">
        <color theme="4" tint="-0.24993999302387238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>
        <color indexed="63"/>
      </right>
      <top style="thin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medium">
        <color rgb="FFC00000"/>
      </right>
      <top style="medium">
        <color theme="4" tint="-0.24993999302387238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>
        <color indexed="63"/>
      </top>
      <bottom>
        <color indexed="63"/>
      </bottom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 style="medium">
        <color theme="1" tint="0.49998000264167786"/>
      </left>
      <right style="medium">
        <color rgb="FFC00000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rgb="FFC00000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rgb="FFC00000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 vertical="center"/>
    </xf>
    <xf numFmtId="4" fontId="9" fillId="0" borderId="13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/>
    </xf>
    <xf numFmtId="4" fontId="9" fillId="0" borderId="18" xfId="0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horizontal="right" vertical="center"/>
    </xf>
    <xf numFmtId="4" fontId="9" fillId="0" borderId="16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4" fontId="9" fillId="0" borderId="21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4" fontId="9" fillId="0" borderId="25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horizontal="right"/>
    </xf>
    <xf numFmtId="4" fontId="9" fillId="0" borderId="27" xfId="0" applyNumberFormat="1" applyFont="1" applyFill="1" applyBorder="1" applyAlignment="1">
      <alignment horizontal="right"/>
    </xf>
    <xf numFmtId="0" fontId="59" fillId="2" borderId="28" xfId="0" applyFont="1" applyFill="1" applyBorder="1" applyAlignment="1">
      <alignment horizontal="center"/>
    </xf>
    <xf numFmtId="0" fontId="59" fillId="2" borderId="29" xfId="0" applyFont="1" applyFill="1" applyBorder="1" applyAlignment="1">
      <alignment horizontal="center"/>
    </xf>
    <xf numFmtId="0" fontId="59" fillId="2" borderId="30" xfId="0" applyFont="1" applyFill="1" applyBorder="1" applyAlignment="1">
      <alignment horizontal="center" vertical="top"/>
    </xf>
    <xf numFmtId="0" fontId="59" fillId="2" borderId="31" xfId="0" applyFont="1" applyFill="1" applyBorder="1" applyAlignment="1">
      <alignment horizontal="center" vertical="top"/>
    </xf>
    <xf numFmtId="0" fontId="60" fillId="3" borderId="32" xfId="0" applyFont="1" applyFill="1" applyBorder="1" applyAlignment="1">
      <alignment horizontal="center"/>
    </xf>
    <xf numFmtId="0" fontId="60" fillId="3" borderId="33" xfId="0" applyFont="1" applyFill="1" applyBorder="1" applyAlignment="1">
      <alignment horizontal="center"/>
    </xf>
    <xf numFmtId="0" fontId="60" fillId="3" borderId="34" xfId="0" applyFont="1" applyFill="1" applyBorder="1" applyAlignment="1">
      <alignment horizontal="center" vertical="top"/>
    </xf>
    <xf numFmtId="0" fontId="60" fillId="3" borderId="35" xfId="0" applyFont="1" applyFill="1" applyBorder="1" applyAlignment="1">
      <alignment horizontal="center" vertical="top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61" fillId="2" borderId="28" xfId="0" applyFont="1" applyFill="1" applyBorder="1" applyAlignment="1">
      <alignment horizontal="center" vertical="center"/>
    </xf>
    <xf numFmtId="0" fontId="61" fillId="2" borderId="30" xfId="0" applyFont="1" applyFill="1" applyBorder="1" applyAlignment="1">
      <alignment horizontal="center" vertical="center"/>
    </xf>
    <xf numFmtId="0" fontId="61" fillId="2" borderId="43" xfId="0" applyFont="1" applyFill="1" applyBorder="1" applyAlignment="1">
      <alignment horizontal="center" vertical="center"/>
    </xf>
    <xf numFmtId="0" fontId="61" fillId="2" borderId="44" xfId="0" applyFont="1" applyFill="1" applyBorder="1" applyAlignment="1">
      <alignment horizontal="center" vertical="center"/>
    </xf>
    <xf numFmtId="0" fontId="62" fillId="3" borderId="45" xfId="0" applyFont="1" applyFill="1" applyBorder="1" applyAlignment="1">
      <alignment horizontal="center" vertical="center"/>
    </xf>
    <xf numFmtId="0" fontId="62" fillId="3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59" fillId="2" borderId="43" xfId="0" applyFont="1" applyFill="1" applyBorder="1" applyAlignment="1">
      <alignment horizontal="center"/>
    </xf>
    <xf numFmtId="0" fontId="59" fillId="2" borderId="44" xfId="0" applyFont="1" applyFill="1" applyBorder="1" applyAlignment="1">
      <alignment horizontal="center" vertical="top"/>
    </xf>
    <xf numFmtId="4" fontId="9" fillId="0" borderId="50" xfId="0" applyNumberFormat="1" applyFont="1" applyFill="1" applyBorder="1" applyAlignment="1">
      <alignment horizontal="right" vertical="center"/>
    </xf>
    <xf numFmtId="4" fontId="9" fillId="0" borderId="50" xfId="0" applyNumberFormat="1" applyFont="1" applyFill="1" applyBorder="1" applyAlignment="1">
      <alignment horizontal="right"/>
    </xf>
    <xf numFmtId="4" fontId="9" fillId="0" borderId="51" xfId="0" applyNumberFormat="1" applyFont="1" applyFill="1" applyBorder="1" applyAlignment="1">
      <alignment horizontal="center" vertical="center"/>
    </xf>
    <xf numFmtId="4" fontId="9" fillId="0" borderId="52" xfId="0" applyNumberFormat="1" applyFont="1" applyFill="1" applyBorder="1" applyAlignment="1">
      <alignment horizontal="center" vertical="center"/>
    </xf>
    <xf numFmtId="4" fontId="9" fillId="0" borderId="53" xfId="0" applyNumberFormat="1" applyFont="1" applyFill="1" applyBorder="1" applyAlignment="1">
      <alignment horizontal="center" vertical="center"/>
    </xf>
    <xf numFmtId="4" fontId="9" fillId="0" borderId="51" xfId="0" applyNumberFormat="1" applyFont="1" applyFill="1" applyBorder="1" applyAlignment="1">
      <alignment horizontal="center" wrapText="1"/>
    </xf>
    <xf numFmtId="4" fontId="9" fillId="0" borderId="52" xfId="0" applyNumberFormat="1" applyFont="1" applyFill="1" applyBorder="1" applyAlignment="1">
      <alignment horizontal="center" wrapText="1"/>
    </xf>
    <xf numFmtId="4" fontId="9" fillId="0" borderId="54" xfId="0" applyNumberFormat="1" applyFont="1" applyFill="1" applyBorder="1" applyAlignment="1">
      <alignment horizontal="center" wrapText="1"/>
    </xf>
    <xf numFmtId="0" fontId="60" fillId="3" borderId="55" xfId="0" applyFont="1" applyFill="1" applyBorder="1" applyAlignment="1">
      <alignment horizontal="center"/>
    </xf>
    <xf numFmtId="0" fontId="60" fillId="3" borderId="56" xfId="0" applyFont="1" applyFill="1" applyBorder="1" applyAlignment="1">
      <alignment horizontal="center" vertical="top"/>
    </xf>
    <xf numFmtId="4" fontId="9" fillId="0" borderId="57" xfId="0" applyNumberFormat="1" applyFont="1" applyFill="1" applyBorder="1" applyAlignment="1">
      <alignment horizontal="right"/>
    </xf>
    <xf numFmtId="4" fontId="9" fillId="0" borderId="58" xfId="0" applyNumberFormat="1" applyFont="1" applyFill="1" applyBorder="1" applyAlignment="1">
      <alignment horizontal="right"/>
    </xf>
    <xf numFmtId="4" fontId="9" fillId="0" borderId="59" xfId="0" applyNumberFormat="1" applyFont="1" applyFill="1" applyBorder="1" applyAlignment="1">
      <alignment horizontal="center" wrapText="1"/>
    </xf>
    <xf numFmtId="4" fontId="9" fillId="0" borderId="60" xfId="0" applyNumberFormat="1" applyFont="1" applyFill="1" applyBorder="1" applyAlignment="1">
      <alignment horizontal="center" wrapText="1"/>
    </xf>
    <xf numFmtId="4" fontId="9" fillId="0" borderId="61" xfId="0" applyNumberFormat="1" applyFont="1" applyFill="1" applyBorder="1" applyAlignment="1">
      <alignment horizontal="center" wrapText="1"/>
    </xf>
    <xf numFmtId="4" fontId="9" fillId="0" borderId="62" xfId="0" applyNumberFormat="1" applyFont="1" applyFill="1" applyBorder="1" applyAlignment="1">
      <alignment horizontal="center" wrapText="1"/>
    </xf>
    <xf numFmtId="4" fontId="9" fillId="0" borderId="6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justify"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57" xfId="0" applyNumberFormat="1" applyFont="1" applyFill="1" applyBorder="1" applyAlignment="1">
      <alignment horizontal="right" vertical="center"/>
    </xf>
    <xf numFmtId="4" fontId="9" fillId="0" borderId="5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right" vertical="center"/>
    </xf>
    <xf numFmtId="4" fontId="9" fillId="0" borderId="21" xfId="0" applyNumberFormat="1" applyFont="1" applyFill="1" applyBorder="1" applyAlignment="1">
      <alignment horizontal="right" vertical="center"/>
    </xf>
    <xf numFmtId="4" fontId="9" fillId="0" borderId="60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4" fontId="9" fillId="0" borderId="61" xfId="0" applyNumberFormat="1" applyFont="1" applyFill="1" applyBorder="1" applyAlignment="1">
      <alignment horizontal="center" vertical="center" wrapText="1"/>
    </xf>
    <xf numFmtId="4" fontId="9" fillId="0" borderId="51" xfId="0" applyNumberFormat="1" applyFont="1" applyFill="1" applyBorder="1" applyAlignment="1">
      <alignment horizontal="center" vertical="center" wrapText="1"/>
    </xf>
    <xf numFmtId="4" fontId="9" fillId="0" borderId="52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right" vertical="center"/>
    </xf>
    <xf numFmtId="4" fontId="9" fillId="0" borderId="63" xfId="0" applyNumberFormat="1" applyFont="1" applyFill="1" applyBorder="1" applyAlignment="1">
      <alignment horizontal="right" vertical="center"/>
    </xf>
    <xf numFmtId="4" fontId="9" fillId="0" borderId="54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right" vertical="center"/>
    </xf>
    <xf numFmtId="4" fontId="9" fillId="0" borderId="23" xfId="0" applyNumberFormat="1" applyFont="1" applyFill="1" applyBorder="1" applyAlignment="1">
      <alignment horizontal="right" vertical="center"/>
    </xf>
    <xf numFmtId="4" fontId="9" fillId="0" borderId="64" xfId="0" applyNumberFormat="1" applyFont="1" applyFill="1" applyBorder="1" applyAlignment="1">
      <alignment horizontal="right" vertical="center"/>
    </xf>
    <xf numFmtId="4" fontId="9" fillId="0" borderId="62" xfId="0" applyNumberFormat="1" applyFont="1" applyFill="1" applyBorder="1" applyAlignment="1">
      <alignment horizontal="center" vertical="center" wrapText="1"/>
    </xf>
    <xf numFmtId="0" fontId="60" fillId="3" borderId="65" xfId="0" applyFont="1" applyFill="1" applyBorder="1" applyAlignment="1">
      <alignment horizontal="center"/>
    </xf>
    <xf numFmtId="0" fontId="60" fillId="3" borderId="66" xfId="0" applyFont="1" applyFill="1" applyBorder="1" applyAlignment="1">
      <alignment horizontal="center"/>
    </xf>
    <xf numFmtId="10" fontId="9" fillId="0" borderId="67" xfId="0" applyNumberFormat="1" applyFont="1" applyFill="1" applyBorder="1" applyAlignment="1">
      <alignment horizontal="center"/>
    </xf>
    <xf numFmtId="10" fontId="9" fillId="0" borderId="68" xfId="0" applyNumberFormat="1" applyFont="1" applyFill="1" applyBorder="1" applyAlignment="1">
      <alignment horizontal="center"/>
    </xf>
    <xf numFmtId="10" fontId="9" fillId="0" borderId="64" xfId="0" applyNumberFormat="1" applyFont="1" applyFill="1" applyBorder="1" applyAlignment="1">
      <alignment horizontal="center"/>
    </xf>
    <xf numFmtId="10" fontId="9" fillId="0" borderId="13" xfId="0" applyNumberFormat="1" applyFont="1" applyFill="1" applyBorder="1" applyAlignment="1">
      <alignment horizontal="center"/>
    </xf>
    <xf numFmtId="10" fontId="9" fillId="0" borderId="69" xfId="0" applyNumberFormat="1" applyFont="1" applyFill="1" applyBorder="1" applyAlignment="1">
      <alignment horizontal="center"/>
    </xf>
    <xf numFmtId="10" fontId="9" fillId="0" borderId="14" xfId="0" applyNumberFormat="1" applyFont="1" applyFill="1" applyBorder="1" applyAlignment="1">
      <alignment horizontal="center"/>
    </xf>
    <xf numFmtId="10" fontId="9" fillId="0" borderId="70" xfId="0" applyNumberFormat="1" applyFont="1" applyFill="1" applyBorder="1" applyAlignment="1">
      <alignment horizontal="center"/>
    </xf>
    <xf numFmtId="10" fontId="9" fillId="0" borderId="16" xfId="0" applyNumberFormat="1" applyFont="1" applyFill="1" applyBorder="1" applyAlignment="1">
      <alignment horizontal="center"/>
    </xf>
    <xf numFmtId="0" fontId="59" fillId="2" borderId="71" xfId="0" applyFont="1" applyFill="1" applyBorder="1" applyAlignment="1">
      <alignment horizontal="center"/>
    </xf>
    <xf numFmtId="0" fontId="61" fillId="2" borderId="30" xfId="0" applyFont="1" applyFill="1" applyBorder="1" applyAlignment="1">
      <alignment horizontal="center" vertical="top"/>
    </xf>
    <xf numFmtId="0" fontId="61" fillId="2" borderId="72" xfId="0" applyFont="1" applyFill="1" applyBorder="1" applyAlignment="1">
      <alignment horizontal="center" vertical="top"/>
    </xf>
    <xf numFmtId="0" fontId="62" fillId="3" borderId="73" xfId="0" applyFont="1" applyFill="1" applyBorder="1" applyAlignment="1">
      <alignment horizontal="center" vertical="top"/>
    </xf>
    <xf numFmtId="0" fontId="62" fillId="3" borderId="74" xfId="0" applyFont="1" applyFill="1" applyBorder="1" applyAlignment="1">
      <alignment horizontal="center" vertical="top"/>
    </xf>
    <xf numFmtId="10" fontId="9" fillId="0" borderId="75" xfId="0" applyNumberFormat="1" applyFont="1" applyFill="1" applyBorder="1" applyAlignment="1">
      <alignment horizontal="center"/>
    </xf>
    <xf numFmtId="10" fontId="9" fillId="0" borderId="76" xfId="0" applyNumberFormat="1" applyFont="1" applyFill="1" applyBorder="1" applyAlignment="1">
      <alignment horizontal="center"/>
    </xf>
    <xf numFmtId="10" fontId="9" fillId="0" borderId="40" xfId="0" applyNumberFormat="1" applyFont="1" applyFill="1" applyBorder="1" applyAlignment="1">
      <alignment horizontal="center"/>
    </xf>
    <xf numFmtId="10" fontId="9" fillId="0" borderId="77" xfId="0" applyNumberFormat="1" applyFont="1" applyFill="1" applyBorder="1" applyAlignment="1">
      <alignment horizontal="center"/>
    </xf>
    <xf numFmtId="10" fontId="9" fillId="0" borderId="78" xfId="0" applyNumberFormat="1" applyFont="1" applyFill="1" applyBorder="1" applyAlignment="1">
      <alignment horizontal="center"/>
    </xf>
    <xf numFmtId="0" fontId="10" fillId="0" borderId="79" xfId="0" applyFont="1" applyFill="1" applyBorder="1" applyAlignment="1">
      <alignment horizontal="justify" vertical="center"/>
    </xf>
    <xf numFmtId="0" fontId="10" fillId="0" borderId="80" xfId="0" applyFont="1" applyFill="1" applyBorder="1" applyAlignment="1">
      <alignment horizontal="justify" vertical="center"/>
    </xf>
    <xf numFmtId="0" fontId="10" fillId="0" borderId="80" xfId="0" applyFont="1" applyFill="1" applyBorder="1" applyAlignment="1">
      <alignment horizontal="justify"/>
    </xf>
    <xf numFmtId="0" fontId="10" fillId="0" borderId="81" xfId="0" applyFont="1" applyFill="1" applyBorder="1" applyAlignment="1">
      <alignment horizontal="justify" vertical="center"/>
    </xf>
    <xf numFmtId="10" fontId="9" fillId="0" borderId="82" xfId="0" applyNumberFormat="1" applyFont="1" applyFill="1" applyBorder="1" applyAlignment="1">
      <alignment horizontal="center"/>
    </xf>
    <xf numFmtId="10" fontId="9" fillId="0" borderId="83" xfId="0" applyNumberFormat="1" applyFont="1" applyFill="1" applyBorder="1" applyAlignment="1">
      <alignment horizontal="center"/>
    </xf>
    <xf numFmtId="10" fontId="9" fillId="0" borderId="84" xfId="0" applyNumberFormat="1" applyFont="1" applyFill="1" applyBorder="1" applyAlignment="1">
      <alignment horizontal="center"/>
    </xf>
    <xf numFmtId="10" fontId="9" fillId="0" borderId="85" xfId="0" applyNumberFormat="1" applyFont="1" applyFill="1" applyBorder="1" applyAlignment="1">
      <alignment horizontal="center"/>
    </xf>
    <xf numFmtId="10" fontId="9" fillId="0" borderId="86" xfId="0" applyNumberFormat="1" applyFont="1" applyFill="1" applyBorder="1" applyAlignment="1">
      <alignment horizontal="center"/>
    </xf>
    <xf numFmtId="10" fontId="9" fillId="0" borderId="87" xfId="0" applyNumberFormat="1" applyFont="1" applyFill="1" applyBorder="1" applyAlignment="1">
      <alignment horizontal="center"/>
    </xf>
    <xf numFmtId="10" fontId="9" fillId="0" borderId="88" xfId="0" applyNumberFormat="1" applyFont="1" applyFill="1" applyBorder="1" applyAlignment="1">
      <alignment horizontal="center"/>
    </xf>
    <xf numFmtId="10" fontId="9" fillId="0" borderId="89" xfId="0" applyNumberFormat="1" applyFont="1" applyFill="1" applyBorder="1" applyAlignment="1">
      <alignment horizontal="center"/>
    </xf>
    <xf numFmtId="10" fontId="6" fillId="0" borderId="90" xfId="0" applyNumberFormat="1" applyFont="1" applyFill="1" applyBorder="1" applyAlignment="1">
      <alignment horizontal="center"/>
    </xf>
    <xf numFmtId="10" fontId="6" fillId="0" borderId="18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4" fontId="9" fillId="0" borderId="91" xfId="0" applyNumberFormat="1" applyFont="1" applyFill="1" applyBorder="1" applyAlignment="1">
      <alignment horizontal="center"/>
    </xf>
    <xf numFmtId="4" fontId="9" fillId="0" borderId="68" xfId="0" applyNumberFormat="1" applyFont="1" applyFill="1" applyBorder="1" applyAlignment="1">
      <alignment horizontal="center"/>
    </xf>
    <xf numFmtId="4" fontId="9" fillId="0" borderId="92" xfId="0" applyNumberFormat="1" applyFont="1" applyFill="1" applyBorder="1" applyAlignment="1">
      <alignment horizontal="center"/>
    </xf>
    <xf numFmtId="4" fontId="9" fillId="0" borderId="64" xfId="0" applyNumberFormat="1" applyFont="1" applyFill="1" applyBorder="1" applyAlignment="1">
      <alignment horizontal="center"/>
    </xf>
    <xf numFmtId="4" fontId="9" fillId="0" borderId="93" xfId="0" applyNumberFormat="1" applyFont="1" applyFill="1" applyBorder="1" applyAlignment="1">
      <alignment horizontal="center"/>
    </xf>
    <xf numFmtId="4" fontId="9" fillId="0" borderId="75" xfId="0" applyNumberFormat="1" applyFont="1" applyFill="1" applyBorder="1" applyAlignment="1">
      <alignment horizontal="center"/>
    </xf>
    <xf numFmtId="0" fontId="60" fillId="3" borderId="73" xfId="0" applyFont="1" applyFill="1" applyBorder="1" applyAlignment="1">
      <alignment horizontal="center" vertical="top"/>
    </xf>
    <xf numFmtId="0" fontId="60" fillId="3" borderId="74" xfId="0" applyFont="1" applyFill="1" applyBorder="1" applyAlignment="1">
      <alignment horizontal="center" vertical="top"/>
    </xf>
    <xf numFmtId="0" fontId="10" fillId="0" borderId="94" xfId="0" applyFont="1" applyFill="1" applyBorder="1" applyAlignment="1">
      <alignment horizontal="left"/>
    </xf>
    <xf numFmtId="0" fontId="10" fillId="0" borderId="95" xfId="0" applyFont="1" applyFill="1" applyBorder="1" applyAlignment="1">
      <alignment horizontal="left"/>
    </xf>
    <xf numFmtId="0" fontId="10" fillId="0" borderId="96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3" fillId="0" borderId="0" xfId="0" applyFont="1" applyAlignment="1">
      <alignment/>
    </xf>
    <xf numFmtId="4" fontId="9" fillId="0" borderId="78" xfId="0" applyNumberFormat="1" applyFont="1" applyFill="1" applyBorder="1" applyAlignment="1">
      <alignment horizontal="right" vertical="center"/>
    </xf>
    <xf numFmtId="4" fontId="9" fillId="0" borderId="76" xfId="0" applyNumberFormat="1" applyFont="1" applyFill="1" applyBorder="1" applyAlignment="1">
      <alignment horizontal="right" vertical="center"/>
    </xf>
    <xf numFmtId="4" fontId="9" fillId="0" borderId="4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left"/>
    </xf>
    <xf numFmtId="0" fontId="59" fillId="2" borderId="97" xfId="0" applyFont="1" applyFill="1" applyBorder="1" applyAlignment="1">
      <alignment horizontal="center" vertical="center" wrapText="1"/>
    </xf>
    <xf numFmtId="0" fontId="59" fillId="2" borderId="54" xfId="0" applyFont="1" applyFill="1" applyBorder="1" applyAlignment="1">
      <alignment horizontal="center" vertical="center" wrapText="1"/>
    </xf>
    <xf numFmtId="0" fontId="60" fillId="3" borderId="45" xfId="0" applyFont="1" applyFill="1" applyBorder="1" applyAlignment="1">
      <alignment horizontal="center" vertical="center" wrapText="1"/>
    </xf>
    <xf numFmtId="0" fontId="60" fillId="3" borderId="4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10" fillId="0" borderId="0" xfId="0" applyFont="1" applyFill="1" applyAlignment="1">
      <alignment horizontal="justify" vertical="top"/>
    </xf>
    <xf numFmtId="0" fontId="10" fillId="0" borderId="0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104775</xdr:rowOff>
    </xdr:from>
    <xdr:to>
      <xdr:col>10</xdr:col>
      <xdr:colOff>771525</xdr:colOff>
      <xdr:row>34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8124825" y="104775"/>
          <a:ext cx="5343525" cy="7172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Objaśnienia: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Wskaźnik rentowności operacyjnej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na działalności operacyjnej / przychody ze sprzedaży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określa, ile zysku netto (po opodatkowaniu) przypada na 1 złoty przychodów firmy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Wskaźnik rentowności EBITDA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(wynika na działalności operacyjnej+amortyzacja)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mierzy efektywność konwersji przychodów na zysk z działalności ciągłej przed odsetkami od zaciągniętych kredytów, podatkami, deprecjacją i amortyzacją oraz przed pozycjami wyjątkowymi.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netto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Wynik netto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inwestorów ile procent przychodów ze sprzedaży stanowi zysk netto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Wskaśnik rentowności kapitału własnego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(ROE)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Kapitał własny, gdzie: Kapitał własny = Aktywa ogółem - Zobowiązania (krótko i długoterminowe)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 stopę zyskowności zainwestowanych w firmie kapitałów własnych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majątku (ROA)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aktywa  ogółem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tym jaka jest rentowność wszystkich aktywów firmy w stosunku do wypracowanych przez nią zysków,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czy innymi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słowy ile zysku netto  przynosi każda złotówka zaangażowana w finansowanie majątku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Wskaźnik ogólnej płynności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aktywa obrotowe / zobowiązania krótkoterminowe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zdolności przedsiębiorstwa do regulowania zobowiązań w oparciu o wszystkie aktywa obrotowe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Wskaźnik ogólnego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zadłużenia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zobowiązania ogółem / aktywa rezem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mówi o tym jaki udział w finansowaniu majątku firmy mają zobowiązania i dług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4">
      <selection activeCell="L10" sqref="L10"/>
    </sheetView>
  </sheetViews>
  <sheetFormatPr defaultColWidth="8.796875" defaultRowHeight="14.25"/>
  <cols>
    <col min="1" max="1" width="34.3984375" style="0" customWidth="1"/>
    <col min="2" max="11" width="8.8984375" style="0" customWidth="1"/>
  </cols>
  <sheetData>
    <row r="1" spans="1:7" ht="15.75">
      <c r="A1" s="1" t="s">
        <v>37</v>
      </c>
      <c r="B1" s="1"/>
      <c r="C1" s="1"/>
      <c r="D1" s="1"/>
      <c r="E1" s="1"/>
      <c r="F1" s="1"/>
      <c r="G1" s="2"/>
    </row>
    <row r="2" ht="15" thickBot="1"/>
    <row r="3" spans="1:11" ht="14.25" customHeight="1">
      <c r="A3" s="156"/>
      <c r="B3" s="31" t="s">
        <v>50</v>
      </c>
      <c r="C3" s="32" t="s">
        <v>50</v>
      </c>
      <c r="D3" s="32" t="s">
        <v>50</v>
      </c>
      <c r="E3" s="56" t="s">
        <v>50</v>
      </c>
      <c r="F3" s="158" t="s">
        <v>2</v>
      </c>
      <c r="G3" s="35" t="s">
        <v>51</v>
      </c>
      <c r="H3" s="36" t="s">
        <v>51</v>
      </c>
      <c r="I3" s="36" t="s">
        <v>51</v>
      </c>
      <c r="J3" s="66" t="s">
        <v>51</v>
      </c>
      <c r="K3" s="160" t="s">
        <v>33</v>
      </c>
    </row>
    <row r="4" spans="1:11" ht="15" thickBot="1">
      <c r="A4" s="156"/>
      <c r="B4" s="33" t="s">
        <v>38</v>
      </c>
      <c r="C4" s="34" t="s">
        <v>34</v>
      </c>
      <c r="D4" s="34" t="s">
        <v>39</v>
      </c>
      <c r="E4" s="57" t="s">
        <v>35</v>
      </c>
      <c r="F4" s="159"/>
      <c r="G4" s="37" t="s">
        <v>38</v>
      </c>
      <c r="H4" s="38" t="s">
        <v>34</v>
      </c>
      <c r="I4" s="38" t="s">
        <v>39</v>
      </c>
      <c r="J4" s="67" t="s">
        <v>35</v>
      </c>
      <c r="K4" s="161"/>
    </row>
    <row r="5" spans="1:11" ht="14.25">
      <c r="A5" s="53" t="s">
        <v>3</v>
      </c>
      <c r="B5" s="17">
        <v>261.36</v>
      </c>
      <c r="C5" s="18">
        <v>262.68</v>
      </c>
      <c r="D5" s="18">
        <f>B5/'kursy euro'!$C$4</f>
        <v>63.20065773564831</v>
      </c>
      <c r="E5" s="58">
        <f>C5/'kursy euro'!$C$3</f>
        <v>62.70110278321478</v>
      </c>
      <c r="F5" s="60">
        <f>(B5/C5)*100</f>
        <v>99.49748743718592</v>
      </c>
      <c r="G5" s="27">
        <v>487.68</v>
      </c>
      <c r="H5" s="28">
        <v>493.99</v>
      </c>
      <c r="I5" s="28">
        <f>G5/'kursy euro'!$D$4</f>
        <v>116.25822446838944</v>
      </c>
      <c r="J5" s="68">
        <f>H5/'kursy euro'!$D$3</f>
        <v>122.23541929577118</v>
      </c>
      <c r="K5" s="70">
        <f>(G5/H5)*100</f>
        <v>98.7226462074131</v>
      </c>
    </row>
    <row r="6" spans="1:12" ht="14.25">
      <c r="A6" s="54" t="s">
        <v>29</v>
      </c>
      <c r="B6" s="13">
        <v>9.17</v>
      </c>
      <c r="C6" s="11">
        <v>9.17</v>
      </c>
      <c r="D6" s="18">
        <f>B6/'kursy euro'!$C$4</f>
        <v>2.2174396672631427</v>
      </c>
      <c r="E6" s="58">
        <f>C6/'kursy euro'!$C$3</f>
        <v>2.1888575929727407</v>
      </c>
      <c r="F6" s="60">
        <f aca="true" t="shared" si="0" ref="F6:F12">(B6/C6)*100</f>
        <v>100</v>
      </c>
      <c r="G6" s="23">
        <v>27.51</v>
      </c>
      <c r="H6" s="24">
        <v>27.69</v>
      </c>
      <c r="I6" s="28">
        <f>G6/'kursy euro'!$D$4</f>
        <v>6.5581195766186715</v>
      </c>
      <c r="J6" s="68">
        <f>H6/'kursy euro'!$D$3</f>
        <v>6.8517556231905585</v>
      </c>
      <c r="K6" s="71">
        <f>(G6/H6)*100</f>
        <v>99.34994582881906</v>
      </c>
      <c r="L6" s="145"/>
    </row>
    <row r="7" spans="1:11" ht="14.25">
      <c r="A7" s="54" t="s">
        <v>4</v>
      </c>
      <c r="B7" s="13">
        <v>78.21</v>
      </c>
      <c r="C7" s="11">
        <v>63.97</v>
      </c>
      <c r="D7" s="18">
        <f>B7/'kursy euro'!$C$4</f>
        <v>18.912318034531122</v>
      </c>
      <c r="E7" s="58">
        <f>C7/'kursy euro'!$C$3</f>
        <v>15.269489664391083</v>
      </c>
      <c r="F7" s="60">
        <f t="shared" si="0"/>
        <v>122.26043457870877</v>
      </c>
      <c r="G7" s="23">
        <v>-211.48</v>
      </c>
      <c r="H7" s="24">
        <v>-294.17</v>
      </c>
      <c r="I7" s="28">
        <f>G7/'kursy euro'!$D$4</f>
        <v>-50.41479927529322</v>
      </c>
      <c r="J7" s="68">
        <f>H7/'kursy euro'!$D$3</f>
        <v>-72.79093361047188</v>
      </c>
      <c r="K7" s="71" t="s">
        <v>41</v>
      </c>
    </row>
    <row r="8" spans="1:11" ht="14.25">
      <c r="A8" s="54" t="s">
        <v>5</v>
      </c>
      <c r="B8" s="13">
        <v>82.03</v>
      </c>
      <c r="C8" s="11">
        <v>63.97</v>
      </c>
      <c r="D8" s="18">
        <f>B8/'kursy euro'!$C$4</f>
        <v>19.836049717076946</v>
      </c>
      <c r="E8" s="58">
        <f>C8/'kursy euro'!$C$3</f>
        <v>15.269489664391083</v>
      </c>
      <c r="F8" s="60">
        <f t="shared" si="0"/>
        <v>128.23198374237924</v>
      </c>
      <c r="G8" s="23">
        <v>-205.81</v>
      </c>
      <c r="H8" s="24">
        <v>312.65</v>
      </c>
      <c r="I8" s="28">
        <f>G8/'kursy euro'!$D$4</f>
        <v>-49.063125774768764</v>
      </c>
      <c r="J8" s="68">
        <f>H8/'kursy euro'!$D$3</f>
        <v>77.36371959517977</v>
      </c>
      <c r="K8" s="71" t="s">
        <v>41</v>
      </c>
    </row>
    <row r="9" spans="1:11" ht="14.25">
      <c r="A9" s="54" t="s">
        <v>6</v>
      </c>
      <c r="B9" s="13">
        <v>78.83</v>
      </c>
      <c r="C9" s="11">
        <v>63.97</v>
      </c>
      <c r="D9" s="18">
        <f>B9/'kursy euro'!$C$4</f>
        <v>19.062243072012382</v>
      </c>
      <c r="E9" s="58">
        <f>C9/'kursy euro'!$C$3</f>
        <v>15.269489664391083</v>
      </c>
      <c r="F9" s="60">
        <f t="shared" si="0"/>
        <v>123.2296388932312</v>
      </c>
      <c r="G9" s="23">
        <v>-209.48</v>
      </c>
      <c r="H9" s="24">
        <v>314.34</v>
      </c>
      <c r="I9" s="28">
        <f>G9/'kursy euro'!$D$4</f>
        <v>-49.93801849909411</v>
      </c>
      <c r="J9" s="68">
        <f>H9/'kursy euro'!$D$3</f>
        <v>77.78190186326182</v>
      </c>
      <c r="K9" s="71" t="s">
        <v>41</v>
      </c>
    </row>
    <row r="10" spans="1:11" ht="14.25">
      <c r="A10" s="54" t="s">
        <v>32</v>
      </c>
      <c r="B10" s="13">
        <f>B6+B8</f>
        <v>91.2</v>
      </c>
      <c r="C10" s="11">
        <f>C8+C6</f>
        <v>73.14</v>
      </c>
      <c r="D10" s="18">
        <f>B10/'kursy euro'!$C$4</f>
        <v>22.05348938434009</v>
      </c>
      <c r="E10" s="58">
        <f>C10/'kursy euro'!$C$3</f>
        <v>17.458347257363823</v>
      </c>
      <c r="F10" s="60">
        <f t="shared" si="0"/>
        <v>124.6923707957342</v>
      </c>
      <c r="G10" s="23">
        <f>G8+G6</f>
        <v>-178.3</v>
      </c>
      <c r="H10" s="23">
        <f>H8+H6</f>
        <v>340.34</v>
      </c>
      <c r="I10" s="28">
        <f>G10/'kursy euro'!$D$4</f>
        <v>-42.50500619815009</v>
      </c>
      <c r="J10" s="68">
        <f>H10/'kursy euro'!$D$3</f>
        <v>84.21547521837033</v>
      </c>
      <c r="K10" s="71" t="s">
        <v>41</v>
      </c>
    </row>
    <row r="11" spans="1:11" ht="14.25">
      <c r="A11" s="54" t="s">
        <v>7</v>
      </c>
      <c r="B11" s="13">
        <v>78.83</v>
      </c>
      <c r="C11" s="11">
        <v>63.97</v>
      </c>
      <c r="D11" s="18">
        <f>B11/'kursy euro'!$C$4</f>
        <v>19.062243072012382</v>
      </c>
      <c r="E11" s="58">
        <f>C11/'kursy euro'!$C$3</f>
        <v>15.269489664391083</v>
      </c>
      <c r="F11" s="60">
        <f t="shared" si="0"/>
        <v>123.2296388932312</v>
      </c>
      <c r="G11" s="23">
        <v>-209.48</v>
      </c>
      <c r="H11" s="24">
        <v>314.34</v>
      </c>
      <c r="I11" s="28">
        <f>G11/'kursy euro'!$D$4</f>
        <v>-49.93801849909411</v>
      </c>
      <c r="J11" s="68">
        <f>H11/'kursy euro'!$D$3</f>
        <v>77.78190186326182</v>
      </c>
      <c r="K11" s="71" t="s">
        <v>41</v>
      </c>
    </row>
    <row r="12" spans="1:12" ht="15" thickBot="1">
      <c r="A12" s="55" t="s">
        <v>8</v>
      </c>
      <c r="B12" s="19">
        <v>78.83</v>
      </c>
      <c r="C12" s="20">
        <v>63.97</v>
      </c>
      <c r="D12" s="18">
        <f>B12/'kursy euro'!$C$4</f>
        <v>19.062243072012382</v>
      </c>
      <c r="E12" s="58">
        <f>C12/'kursy euro'!$C$3</f>
        <v>15.269489664391083</v>
      </c>
      <c r="F12" s="60">
        <f t="shared" si="0"/>
        <v>123.2296388932312</v>
      </c>
      <c r="G12" s="29">
        <v>-209.48</v>
      </c>
      <c r="H12" s="30">
        <v>314.34</v>
      </c>
      <c r="I12" s="28">
        <f>G12/'kursy euro'!$D$4</f>
        <v>-49.93801849909411</v>
      </c>
      <c r="J12" s="68">
        <f>H12/'kursy euro'!$D$3</f>
        <v>77.78190186326182</v>
      </c>
      <c r="K12" s="71" t="s">
        <v>41</v>
      </c>
      <c r="L12" s="145"/>
    </row>
    <row r="13" spans="1:11" ht="14.25" customHeight="1">
      <c r="A13" s="157"/>
      <c r="B13" s="31" t="s">
        <v>50</v>
      </c>
      <c r="C13" s="32" t="s">
        <v>50</v>
      </c>
      <c r="D13" s="32" t="s">
        <v>50</v>
      </c>
      <c r="E13" s="56" t="s">
        <v>50</v>
      </c>
      <c r="F13" s="158" t="s">
        <v>2</v>
      </c>
      <c r="G13" s="35" t="s">
        <v>51</v>
      </c>
      <c r="H13" s="36" t="s">
        <v>51</v>
      </c>
      <c r="I13" s="36" t="s">
        <v>51</v>
      </c>
      <c r="J13" s="66" t="s">
        <v>51</v>
      </c>
      <c r="K13" s="160" t="s">
        <v>33</v>
      </c>
    </row>
    <row r="14" spans="1:11" ht="15" thickBot="1">
      <c r="A14" s="157"/>
      <c r="B14" s="33" t="s">
        <v>38</v>
      </c>
      <c r="C14" s="34" t="s">
        <v>34</v>
      </c>
      <c r="D14" s="34" t="s">
        <v>39</v>
      </c>
      <c r="E14" s="57" t="s">
        <v>35</v>
      </c>
      <c r="F14" s="159"/>
      <c r="G14" s="37" t="s">
        <v>38</v>
      </c>
      <c r="H14" s="38" t="s">
        <v>34</v>
      </c>
      <c r="I14" s="38" t="s">
        <v>39</v>
      </c>
      <c r="J14" s="67" t="s">
        <v>35</v>
      </c>
      <c r="K14" s="161"/>
    </row>
    <row r="15" spans="1:11" ht="14.25">
      <c r="A15" s="53" t="s">
        <v>9</v>
      </c>
      <c r="B15" s="153">
        <f>B16+B17</f>
        <v>30998.54</v>
      </c>
      <c r="C15" s="154">
        <f>C16+C17</f>
        <v>30766.07</v>
      </c>
      <c r="D15" s="18">
        <f>B15/'kursy euro'!$B$4</f>
        <v>7535.256940055423</v>
      </c>
      <c r="E15" s="58">
        <f>C15/'kursy euro'!$B$3</f>
        <v>6974.535273848386</v>
      </c>
      <c r="F15" s="86">
        <f>(B15/C15)*100</f>
        <v>100.75560511953591</v>
      </c>
      <c r="G15" s="76">
        <f>B15</f>
        <v>30998.54</v>
      </c>
      <c r="H15" s="77">
        <f aca="true" t="shared" si="1" ref="G15:H27">C15</f>
        <v>30766.07</v>
      </c>
      <c r="I15" s="77">
        <f>G15/'kursy euro'!$B$4</f>
        <v>7535.256940055423</v>
      </c>
      <c r="J15" s="78">
        <f>H15/'kursy euro'!$B$3</f>
        <v>6974.535273848386</v>
      </c>
      <c r="K15" s="79">
        <f>(G15/H15)*100</f>
        <v>100.75560511953591</v>
      </c>
    </row>
    <row r="16" spans="1:11" ht="14.25">
      <c r="A16" s="54" t="s">
        <v>10</v>
      </c>
      <c r="B16" s="13">
        <v>29623.34</v>
      </c>
      <c r="C16" s="155">
        <v>30157.23</v>
      </c>
      <c r="D16" s="18">
        <f>B16/'kursy euro'!$B$4</f>
        <v>7200.967475326947</v>
      </c>
      <c r="E16" s="58">
        <f>C16/'kursy euro'!$B$3</f>
        <v>6836.513873775843</v>
      </c>
      <c r="F16" s="87">
        <f aca="true" t="shared" si="2" ref="F16:F27">(B16/C16)*100</f>
        <v>98.22964509671479</v>
      </c>
      <c r="G16" s="80">
        <f t="shared" si="1"/>
        <v>29623.34</v>
      </c>
      <c r="H16" s="81">
        <f t="shared" si="1"/>
        <v>30157.23</v>
      </c>
      <c r="I16" s="77">
        <f>G16/'kursy euro'!$B$4</f>
        <v>7200.967475326947</v>
      </c>
      <c r="J16" s="78">
        <f>H16/'kursy euro'!$B$3</f>
        <v>6836.513873775843</v>
      </c>
      <c r="K16" s="82">
        <f aca="true" t="shared" si="3" ref="K16:K27">(G16/H16)*100</f>
        <v>98.22964509671479</v>
      </c>
    </row>
    <row r="17" spans="1:11" ht="14.25">
      <c r="A17" s="54" t="s">
        <v>11</v>
      </c>
      <c r="B17" s="13">
        <v>1375.2</v>
      </c>
      <c r="C17" s="155">
        <v>608.84</v>
      </c>
      <c r="D17" s="18">
        <f>B17/'kursy euro'!$B$4</f>
        <v>334.28946472847485</v>
      </c>
      <c r="E17" s="58">
        <f>C17/'kursy euro'!$B$3</f>
        <v>138.02140007254263</v>
      </c>
      <c r="F17" s="87">
        <f t="shared" si="2"/>
        <v>225.87215031863872</v>
      </c>
      <c r="G17" s="80">
        <f t="shared" si="1"/>
        <v>1375.2</v>
      </c>
      <c r="H17" s="81">
        <f t="shared" si="1"/>
        <v>608.84</v>
      </c>
      <c r="I17" s="77">
        <f>G17/'kursy euro'!$B$4</f>
        <v>334.28946472847485</v>
      </c>
      <c r="J17" s="78">
        <f>H17/'kursy euro'!$B$3</f>
        <v>138.02140007254263</v>
      </c>
      <c r="K17" s="82">
        <f t="shared" si="3"/>
        <v>225.87215031863872</v>
      </c>
    </row>
    <row r="18" spans="1:11" ht="14.25">
      <c r="A18" s="54" t="s">
        <v>12</v>
      </c>
      <c r="B18" s="13">
        <v>0</v>
      </c>
      <c r="C18" s="155">
        <v>35.64</v>
      </c>
      <c r="D18" s="18">
        <f>B18/'kursy euro'!$B$4</f>
        <v>0</v>
      </c>
      <c r="E18" s="58">
        <f>C18/'kursy euro'!$B$3</f>
        <v>8.07943416757345</v>
      </c>
      <c r="F18" s="87">
        <f t="shared" si="2"/>
        <v>0</v>
      </c>
      <c r="G18" s="80">
        <f t="shared" si="1"/>
        <v>0</v>
      </c>
      <c r="H18" s="81">
        <f t="shared" si="1"/>
        <v>35.64</v>
      </c>
      <c r="I18" s="77">
        <f>G18/'kursy euro'!$B$4</f>
        <v>0</v>
      </c>
      <c r="J18" s="78">
        <f>H18/'kursy euro'!$B$3</f>
        <v>8.07943416757345</v>
      </c>
      <c r="K18" s="82">
        <f t="shared" si="3"/>
        <v>0</v>
      </c>
    </row>
    <row r="19" spans="1:11" ht="14.25">
      <c r="A19" s="54" t="s">
        <v>28</v>
      </c>
      <c r="B19" s="13">
        <v>9.27</v>
      </c>
      <c r="C19" s="155">
        <v>20.52</v>
      </c>
      <c r="D19" s="18">
        <f>B19/'kursy euro'!$B$4</f>
        <v>2.2533910253293787</v>
      </c>
      <c r="E19" s="58">
        <f>C19/'kursy euro'!$B$3</f>
        <v>4.651795429815016</v>
      </c>
      <c r="F19" s="87">
        <f t="shared" si="2"/>
        <v>45.175438596491226</v>
      </c>
      <c r="G19" s="80">
        <f t="shared" si="1"/>
        <v>9.27</v>
      </c>
      <c r="H19" s="81">
        <f t="shared" si="1"/>
        <v>20.52</v>
      </c>
      <c r="I19" s="77">
        <f>G19/'kursy euro'!$B$4</f>
        <v>2.2533910253293787</v>
      </c>
      <c r="J19" s="78">
        <f>H19/'kursy euro'!$B$3</f>
        <v>4.651795429815016</v>
      </c>
      <c r="K19" s="82">
        <f t="shared" si="3"/>
        <v>45.175438596491226</v>
      </c>
    </row>
    <row r="20" spans="1:11" ht="14.25">
      <c r="A20" s="54" t="s">
        <v>30</v>
      </c>
      <c r="B20" s="13">
        <f>B21+B22</f>
        <v>1110.47</v>
      </c>
      <c r="C20" s="155">
        <f>C21+C22</f>
        <v>881.12</v>
      </c>
      <c r="D20" s="18">
        <f>B20/'kursy euro'!$B$4</f>
        <v>269.93777043123146</v>
      </c>
      <c r="E20" s="58">
        <f>C20/'kursy euro'!$B$3</f>
        <v>199.7461008342401</v>
      </c>
      <c r="F20" s="87">
        <f t="shared" si="2"/>
        <v>126.02937170873435</v>
      </c>
      <c r="G20" s="80">
        <f t="shared" si="1"/>
        <v>1110.47</v>
      </c>
      <c r="H20" s="81">
        <f t="shared" si="1"/>
        <v>881.12</v>
      </c>
      <c r="I20" s="77">
        <f>G20/'kursy euro'!$B$4</f>
        <v>269.93777043123146</v>
      </c>
      <c r="J20" s="78">
        <f>H20/'kursy euro'!$B$3</f>
        <v>199.7461008342401</v>
      </c>
      <c r="K20" s="82">
        <f t="shared" si="3"/>
        <v>126.02937170873435</v>
      </c>
    </row>
    <row r="21" spans="1:11" ht="14.25">
      <c r="A21" s="54" t="s">
        <v>27</v>
      </c>
      <c r="B21" s="13">
        <v>1110.47</v>
      </c>
      <c r="C21" s="11">
        <v>257.23</v>
      </c>
      <c r="D21" s="18">
        <f>B21/'kursy euro'!$B$4</f>
        <v>269.93777043123146</v>
      </c>
      <c r="E21" s="58">
        <f>C21/'kursy euro'!$B$3</f>
        <v>58.31293072179906</v>
      </c>
      <c r="F21" s="87">
        <f t="shared" si="2"/>
        <v>431.70314504529017</v>
      </c>
      <c r="G21" s="80">
        <f t="shared" si="1"/>
        <v>1110.47</v>
      </c>
      <c r="H21" s="81">
        <f t="shared" si="1"/>
        <v>257.23</v>
      </c>
      <c r="I21" s="77">
        <f>G21/'kursy euro'!$B$4</f>
        <v>269.93777043123146</v>
      </c>
      <c r="J21" s="78">
        <f>H21/'kursy euro'!$B$3</f>
        <v>58.31293072179906</v>
      </c>
      <c r="K21" s="82">
        <f t="shared" si="3"/>
        <v>431.70314504529017</v>
      </c>
    </row>
    <row r="22" spans="1:11" ht="14.25">
      <c r="A22" s="54" t="s">
        <v>31</v>
      </c>
      <c r="B22" s="13">
        <v>0</v>
      </c>
      <c r="C22" s="11">
        <v>623.89</v>
      </c>
      <c r="D22" s="18">
        <f>B22/'kursy euro'!$B$4</f>
        <v>0</v>
      </c>
      <c r="E22" s="58">
        <f>C22/'kursy euro'!$B$3</f>
        <v>141.43317011244105</v>
      </c>
      <c r="F22" s="87">
        <f t="shared" si="2"/>
        <v>0</v>
      </c>
      <c r="G22" s="80">
        <f t="shared" si="1"/>
        <v>0</v>
      </c>
      <c r="H22" s="81">
        <f t="shared" si="1"/>
        <v>623.89</v>
      </c>
      <c r="I22" s="77">
        <f>G22/'kursy euro'!$B$4</f>
        <v>0</v>
      </c>
      <c r="J22" s="78">
        <f>H22/'kursy euro'!$B$3</f>
        <v>141.43317011244105</v>
      </c>
      <c r="K22" s="82">
        <f t="shared" si="3"/>
        <v>0</v>
      </c>
    </row>
    <row r="23" spans="1:11" ht="14.25">
      <c r="A23" s="54" t="s">
        <v>13</v>
      </c>
      <c r="B23" s="13">
        <v>2174.86</v>
      </c>
      <c r="C23" s="11">
        <v>303.33</v>
      </c>
      <c r="D23" s="18">
        <f>B23/'kursy euro'!$B$4</f>
        <v>528.6742184841266</v>
      </c>
      <c r="E23" s="58">
        <f>C23/'kursy euro'!$B$3</f>
        <v>68.76360174102285</v>
      </c>
      <c r="F23" s="87">
        <f t="shared" si="2"/>
        <v>716.9946922493655</v>
      </c>
      <c r="G23" s="80">
        <f t="shared" si="1"/>
        <v>2174.86</v>
      </c>
      <c r="H23" s="81">
        <f t="shared" si="1"/>
        <v>303.33</v>
      </c>
      <c r="I23" s="77">
        <f>G23/'kursy euro'!$B$4</f>
        <v>528.6742184841266</v>
      </c>
      <c r="J23" s="78">
        <f>H23/'kursy euro'!$B$3</f>
        <v>68.76360174102285</v>
      </c>
      <c r="K23" s="82">
        <f t="shared" si="3"/>
        <v>716.9946922493655</v>
      </c>
    </row>
    <row r="24" spans="1:11" ht="14.25">
      <c r="A24" s="54" t="s">
        <v>14</v>
      </c>
      <c r="B24" s="13">
        <v>0</v>
      </c>
      <c r="C24" s="11">
        <v>0</v>
      </c>
      <c r="D24" s="18">
        <f>B24/'kursy euro'!$B$4</f>
        <v>0</v>
      </c>
      <c r="E24" s="58">
        <f>C24/'kursy euro'!$B$3</f>
        <v>0</v>
      </c>
      <c r="F24" s="87" t="s">
        <v>41</v>
      </c>
      <c r="G24" s="80">
        <f t="shared" si="1"/>
        <v>0</v>
      </c>
      <c r="H24" s="81">
        <f t="shared" si="1"/>
        <v>0</v>
      </c>
      <c r="I24" s="77">
        <f>G24/'kursy euro'!$B$4</f>
        <v>0</v>
      </c>
      <c r="J24" s="78">
        <f>H24/'kursy euro'!$B$3</f>
        <v>0</v>
      </c>
      <c r="K24" s="82" t="s">
        <v>41</v>
      </c>
    </row>
    <row r="25" spans="1:11" ht="14.25">
      <c r="A25" s="54" t="s">
        <v>15</v>
      </c>
      <c r="B25" s="13">
        <v>2054.42</v>
      </c>
      <c r="C25" s="11">
        <v>187.16</v>
      </c>
      <c r="D25" s="18">
        <f>B25/'kursy euro'!$B$4</f>
        <v>499.3971510525548</v>
      </c>
      <c r="E25" s="58">
        <f>C25/'kursy euro'!$B$3</f>
        <v>42.42836416394632</v>
      </c>
      <c r="F25" s="87">
        <f t="shared" si="2"/>
        <v>1097.6811284462492</v>
      </c>
      <c r="G25" s="80">
        <f t="shared" si="1"/>
        <v>2054.42</v>
      </c>
      <c r="H25" s="81">
        <f t="shared" si="1"/>
        <v>187.16</v>
      </c>
      <c r="I25" s="77">
        <f>G25/'kursy euro'!$B$4</f>
        <v>499.3971510525548</v>
      </c>
      <c r="J25" s="78">
        <f>H25/'kursy euro'!$B$3</f>
        <v>42.42836416394632</v>
      </c>
      <c r="K25" s="82">
        <f t="shared" si="3"/>
        <v>1097.6811284462492</v>
      </c>
    </row>
    <row r="26" spans="1:11" ht="14.25">
      <c r="A26" s="54" t="s">
        <v>16</v>
      </c>
      <c r="B26" s="13">
        <v>28823.68</v>
      </c>
      <c r="C26" s="11">
        <v>30462.74</v>
      </c>
      <c r="D26" s="18">
        <f>B26/'kursy euro'!$B$4</f>
        <v>7006.582721571296</v>
      </c>
      <c r="E26" s="58">
        <f>C26/'kursy euro'!$B$3</f>
        <v>6905.771672107363</v>
      </c>
      <c r="F26" s="87">
        <f t="shared" si="2"/>
        <v>94.61945970717012</v>
      </c>
      <c r="G26" s="80">
        <f t="shared" si="1"/>
        <v>28823.68</v>
      </c>
      <c r="H26" s="81">
        <f t="shared" si="1"/>
        <v>30462.74</v>
      </c>
      <c r="I26" s="77">
        <f>G26/'kursy euro'!$B$4</f>
        <v>7006.582721571296</v>
      </c>
      <c r="J26" s="78">
        <f>H26/'kursy euro'!$B$3</f>
        <v>6905.771672107363</v>
      </c>
      <c r="K26" s="82">
        <f t="shared" si="3"/>
        <v>94.61945970717012</v>
      </c>
    </row>
    <row r="27" spans="1:11" ht="15" thickBot="1">
      <c r="A27" s="55" t="s">
        <v>17</v>
      </c>
      <c r="B27" s="88">
        <v>1799.64</v>
      </c>
      <c r="C27" s="89">
        <v>1799.64</v>
      </c>
      <c r="D27" s="89">
        <f>B27/'kursy euro'!$B$4</f>
        <v>437.4641450726822</v>
      </c>
      <c r="E27" s="90">
        <f>C27/'kursy euro'!$B$3</f>
        <v>407.97062023939066</v>
      </c>
      <c r="F27" s="91">
        <f t="shared" si="2"/>
        <v>100</v>
      </c>
      <c r="G27" s="92">
        <f t="shared" si="1"/>
        <v>1799.64</v>
      </c>
      <c r="H27" s="93">
        <f t="shared" si="1"/>
        <v>1799.64</v>
      </c>
      <c r="I27" s="93">
        <f>G27/'kursy euro'!$B$4</f>
        <v>437.4641450726822</v>
      </c>
      <c r="J27" s="94">
        <f>H27/'kursy euro'!$B$3</f>
        <v>407.97062023939066</v>
      </c>
      <c r="K27" s="95">
        <f t="shared" si="3"/>
        <v>100</v>
      </c>
    </row>
    <row r="28" spans="2:3" ht="14.25">
      <c r="B28" s="145"/>
      <c r="C28" s="145"/>
    </row>
    <row r="29" ht="14.25">
      <c r="A29" s="144"/>
    </row>
    <row r="30" ht="14.25">
      <c r="A30" s="144"/>
    </row>
    <row r="31" ht="14.25">
      <c r="A31" s="144"/>
    </row>
    <row r="32" ht="14.25">
      <c r="A32" s="144"/>
    </row>
    <row r="33" spans="1:7" ht="15.75">
      <c r="A33" s="146"/>
      <c r="B33" s="1"/>
      <c r="C33" s="1"/>
      <c r="D33" s="1"/>
      <c r="E33" s="1"/>
      <c r="F33" s="1"/>
      <c r="G33" s="2"/>
    </row>
    <row r="34" ht="14.25">
      <c r="A34" s="144"/>
    </row>
    <row r="35" ht="14.25">
      <c r="A35" s="144"/>
    </row>
    <row r="36" ht="14.25">
      <c r="A36" s="144"/>
    </row>
  </sheetData>
  <sheetProtection/>
  <mergeCells count="6">
    <mergeCell ref="A3:A4"/>
    <mergeCell ref="A13:A14"/>
    <mergeCell ref="F3:F4"/>
    <mergeCell ref="F13:F14"/>
    <mergeCell ref="K3:K4"/>
    <mergeCell ref="K13:K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D35" sqref="D35"/>
    </sheetView>
  </sheetViews>
  <sheetFormatPr defaultColWidth="8.796875" defaultRowHeight="14.25"/>
  <cols>
    <col min="1" max="1" width="34.5" style="0" customWidth="1"/>
    <col min="2" max="11" width="8.8984375" style="0" customWidth="1"/>
  </cols>
  <sheetData>
    <row r="1" spans="1:7" ht="15.75">
      <c r="A1" s="1" t="s">
        <v>42</v>
      </c>
      <c r="B1" s="2"/>
      <c r="C1" s="2"/>
      <c r="D1" s="2"/>
      <c r="E1" s="2"/>
      <c r="F1" s="2"/>
      <c r="G1" s="2"/>
    </row>
    <row r="2" ht="15" thickBot="1"/>
    <row r="3" spans="1:12" ht="14.25" customHeight="1">
      <c r="A3" s="156"/>
      <c r="B3" s="31" t="s">
        <v>50</v>
      </c>
      <c r="C3" s="32" t="s">
        <v>50</v>
      </c>
      <c r="D3" s="32" t="s">
        <v>50</v>
      </c>
      <c r="E3" s="56" t="s">
        <v>50</v>
      </c>
      <c r="F3" s="158" t="s">
        <v>2</v>
      </c>
      <c r="G3" s="35" t="s">
        <v>51</v>
      </c>
      <c r="H3" s="36" t="s">
        <v>51</v>
      </c>
      <c r="I3" s="36" t="s">
        <v>51</v>
      </c>
      <c r="J3" s="66" t="s">
        <v>51</v>
      </c>
      <c r="K3" s="160" t="s">
        <v>33</v>
      </c>
      <c r="L3" s="162"/>
    </row>
    <row r="4" spans="1:12" ht="15" customHeight="1" thickBot="1">
      <c r="A4" s="156"/>
      <c r="B4" s="33" t="s">
        <v>38</v>
      </c>
      <c r="C4" s="34" t="s">
        <v>34</v>
      </c>
      <c r="D4" s="34" t="s">
        <v>39</v>
      </c>
      <c r="E4" s="57" t="s">
        <v>35</v>
      </c>
      <c r="F4" s="159"/>
      <c r="G4" s="37" t="s">
        <v>38</v>
      </c>
      <c r="H4" s="38" t="s">
        <v>34</v>
      </c>
      <c r="I4" s="38" t="s">
        <v>39</v>
      </c>
      <c r="J4" s="67" t="s">
        <v>35</v>
      </c>
      <c r="K4" s="161"/>
      <c r="L4" s="162"/>
    </row>
    <row r="5" spans="1:12" ht="15">
      <c r="A5" s="53" t="s">
        <v>3</v>
      </c>
      <c r="B5" s="17">
        <v>26808.84</v>
      </c>
      <c r="C5" s="18">
        <v>22782.37</v>
      </c>
      <c r="D5" s="18">
        <f>B5/'kursy euro'!$C$4</f>
        <v>6482.768293272719</v>
      </c>
      <c r="E5" s="58">
        <f>C5/'kursy euro'!$C$3</f>
        <v>5438.098534396333</v>
      </c>
      <c r="F5" s="60">
        <f>(B5/C5)*100</f>
        <v>117.67362219119433</v>
      </c>
      <c r="G5" s="27">
        <v>70469.66</v>
      </c>
      <c r="H5" s="28">
        <v>64725.47</v>
      </c>
      <c r="I5" s="28">
        <f>G5/'kursy euro'!$D$4</f>
        <v>16799.289596643466</v>
      </c>
      <c r="J5" s="68">
        <f>H5/'kursy euro'!$D$3</f>
        <v>16016.002276495188</v>
      </c>
      <c r="K5" s="70">
        <f>(G5/H5)*100</f>
        <v>108.87469801300786</v>
      </c>
      <c r="L5" s="3"/>
    </row>
    <row r="6" spans="1:12" ht="15">
      <c r="A6" s="54" t="s">
        <v>29</v>
      </c>
      <c r="B6" s="13">
        <f>'wybrane dane - LUG SA'!B6+'wybrane dane - LLF'!B6</f>
        <v>826.68</v>
      </c>
      <c r="C6" s="11">
        <v>747.63</v>
      </c>
      <c r="D6" s="18">
        <f>B6/'kursy euro'!$C$4</f>
        <v>199.90327416936694</v>
      </c>
      <c r="E6" s="58">
        <f>C6/'kursy euro'!$C$3</f>
        <v>178.457535685301</v>
      </c>
      <c r="F6" s="61">
        <f>(B6/C6)*100</f>
        <v>110.57341198186268</v>
      </c>
      <c r="G6" s="23">
        <f>'wybrane dane - LUG SA'!G6+'wybrane dane - LLF'!G6</f>
        <v>2450.57</v>
      </c>
      <c r="H6" s="24">
        <v>1599.53</v>
      </c>
      <c r="I6" s="28">
        <f>G6/'kursy euro'!$D$4</f>
        <v>584.1923333651188</v>
      </c>
      <c r="J6" s="68">
        <f>H6/'kursy euro'!$D$3</f>
        <v>395.79590725756566</v>
      </c>
      <c r="K6" s="71">
        <f>(G6/H6)*100</f>
        <v>153.20562915356388</v>
      </c>
      <c r="L6" s="3"/>
    </row>
    <row r="7" spans="1:12" ht="15">
      <c r="A7" s="54" t="s">
        <v>4</v>
      </c>
      <c r="B7" s="13">
        <v>1088.85</v>
      </c>
      <c r="C7" s="11">
        <v>1998.41</v>
      </c>
      <c r="D7" s="18">
        <f>B7/'kursy euro'!$C$4</f>
        <v>263.2998017120472</v>
      </c>
      <c r="E7" s="58">
        <f>C7/'kursy euro'!$C$3</f>
        <v>477.01580178545856</v>
      </c>
      <c r="F7" s="61">
        <f aca="true" t="shared" si="0" ref="F7:F12">(B7/C7)*100</f>
        <v>54.485816223897984</v>
      </c>
      <c r="G7" s="23">
        <v>2307.63</v>
      </c>
      <c r="H7" s="24">
        <v>3027.86</v>
      </c>
      <c r="I7" s="28">
        <f>G7/'kursy euro'!$D$4</f>
        <v>550.1168112901688</v>
      </c>
      <c r="J7" s="68">
        <f>H7/'kursy euro'!$D$3</f>
        <v>749.2292084230323</v>
      </c>
      <c r="K7" s="71">
        <f aca="true" t="shared" si="1" ref="K7:K12">(G7/H7)*100</f>
        <v>76.2132331085321</v>
      </c>
      <c r="L7" s="3"/>
    </row>
    <row r="8" spans="1:12" ht="15">
      <c r="A8" s="54" t="s">
        <v>5</v>
      </c>
      <c r="B8" s="13">
        <v>1168.9</v>
      </c>
      <c r="C8" s="11">
        <v>2088.17</v>
      </c>
      <c r="D8" s="18">
        <f>B8/'kursy euro'!$C$4</f>
        <v>282.6570585674905</v>
      </c>
      <c r="E8" s="58">
        <f>C8/'kursy euro'!$C$3</f>
        <v>498.4413042440445</v>
      </c>
      <c r="F8" s="61">
        <f t="shared" si="0"/>
        <v>55.97724323211233</v>
      </c>
      <c r="G8" s="23">
        <v>2586.77</v>
      </c>
      <c r="H8" s="24">
        <v>3359.56</v>
      </c>
      <c r="I8" s="28">
        <f>G8/'kursy euro'!$D$4</f>
        <v>616.6611042242777</v>
      </c>
      <c r="J8" s="68">
        <f>H8/'kursy euro'!$D$3</f>
        <v>831.3067577264742</v>
      </c>
      <c r="K8" s="71">
        <f t="shared" si="1"/>
        <v>76.99728535879699</v>
      </c>
      <c r="L8" s="3"/>
    </row>
    <row r="9" spans="1:12" ht="15">
      <c r="A9" s="54" t="s">
        <v>6</v>
      </c>
      <c r="B9" s="13">
        <v>1551.1</v>
      </c>
      <c r="C9" s="11">
        <v>1552.57</v>
      </c>
      <c r="D9" s="18">
        <f>B9/'kursy euro'!$C$4</f>
        <v>375.0785897373894</v>
      </c>
      <c r="E9" s="58">
        <f>C9/'kursy euro'!$C$3</f>
        <v>370.59483458251776</v>
      </c>
      <c r="F9" s="61">
        <f t="shared" si="0"/>
        <v>99.90531827872495</v>
      </c>
      <c r="G9" s="23">
        <v>2693.95</v>
      </c>
      <c r="H9" s="24">
        <v>2356.92</v>
      </c>
      <c r="I9" s="28">
        <f>G9/'kursy euro'!$D$4</f>
        <v>642.2117860207876</v>
      </c>
      <c r="J9" s="68">
        <f>H9/'kursy euro'!$D$3</f>
        <v>583.2083735431669</v>
      </c>
      <c r="K9" s="71">
        <f t="shared" si="1"/>
        <v>114.29959438589343</v>
      </c>
      <c r="L9" s="3"/>
    </row>
    <row r="10" spans="1:12" ht="15">
      <c r="A10" s="54" t="s">
        <v>32</v>
      </c>
      <c r="B10" s="13">
        <f>B8+B6</f>
        <v>1995.58</v>
      </c>
      <c r="C10" s="11">
        <f>C8+C6</f>
        <v>2835.8</v>
      </c>
      <c r="D10" s="18">
        <f>B10/'kursy euro'!$C$4</f>
        <v>482.5603327368574</v>
      </c>
      <c r="E10" s="58">
        <f>C10/'kursy euro'!$C$3</f>
        <v>676.8988399293455</v>
      </c>
      <c r="F10" s="61">
        <f t="shared" si="0"/>
        <v>70.37097115452428</v>
      </c>
      <c r="G10" s="23">
        <f>G8+G6</f>
        <v>5037.34</v>
      </c>
      <c r="H10" s="24">
        <f>H6+H8</f>
        <v>4959.09</v>
      </c>
      <c r="I10" s="28">
        <f>G10/'kursy euro'!$D$4</f>
        <v>1200.8534375893964</v>
      </c>
      <c r="J10" s="68">
        <f>H10/'kursy euro'!$D$3</f>
        <v>1227.1026649840398</v>
      </c>
      <c r="K10" s="71">
        <f t="shared" si="1"/>
        <v>101.57791046341163</v>
      </c>
      <c r="L10" s="3"/>
    </row>
    <row r="11" spans="1:12" ht="15">
      <c r="A11" s="54" t="s">
        <v>7</v>
      </c>
      <c r="B11" s="13">
        <v>1551.1</v>
      </c>
      <c r="C11" s="11">
        <v>1552.57</v>
      </c>
      <c r="D11" s="18">
        <f>B11/'kursy euro'!$C$4</f>
        <v>375.0785897373894</v>
      </c>
      <c r="E11" s="58">
        <f>C11/'kursy euro'!$C$3</f>
        <v>370.59483458251776</v>
      </c>
      <c r="F11" s="61">
        <f t="shared" si="0"/>
        <v>99.90531827872495</v>
      </c>
      <c r="G11" s="23">
        <v>2693.95</v>
      </c>
      <c r="H11" s="24">
        <v>2356.92</v>
      </c>
      <c r="I11" s="28">
        <f>G11/'kursy euro'!$D$4</f>
        <v>642.2117860207876</v>
      </c>
      <c r="J11" s="68">
        <f>H11/'kursy euro'!$D$3</f>
        <v>583.2083735431669</v>
      </c>
      <c r="K11" s="71">
        <f t="shared" si="1"/>
        <v>114.29959438589343</v>
      </c>
      <c r="L11" s="3"/>
    </row>
    <row r="12" spans="1:12" ht="15.75" thickBot="1">
      <c r="A12" s="55" t="s">
        <v>8</v>
      </c>
      <c r="B12" s="19">
        <v>1551.1</v>
      </c>
      <c r="C12" s="20">
        <v>1552.57</v>
      </c>
      <c r="D12" s="18">
        <f>B12/'kursy euro'!$C$4</f>
        <v>375.0785897373894</v>
      </c>
      <c r="E12" s="58">
        <f>C12/'kursy euro'!$C$3</f>
        <v>370.59483458251776</v>
      </c>
      <c r="F12" s="62">
        <f t="shared" si="0"/>
        <v>99.90531827872495</v>
      </c>
      <c r="G12" s="29">
        <v>2693.95</v>
      </c>
      <c r="H12" s="30">
        <v>2356.92</v>
      </c>
      <c r="I12" s="28">
        <f>G12/'kursy euro'!$D$4</f>
        <v>642.2117860207876</v>
      </c>
      <c r="J12" s="68">
        <f>H12/'kursy euro'!$D$3</f>
        <v>583.2083735431669</v>
      </c>
      <c r="K12" s="72">
        <f t="shared" si="1"/>
        <v>114.29959438589343</v>
      </c>
      <c r="L12" s="3"/>
    </row>
    <row r="13" spans="1:12" ht="15" customHeight="1">
      <c r="A13" s="157"/>
      <c r="B13" s="31" t="s">
        <v>50</v>
      </c>
      <c r="C13" s="32" t="s">
        <v>50</v>
      </c>
      <c r="D13" s="32" t="s">
        <v>50</v>
      </c>
      <c r="E13" s="56" t="s">
        <v>50</v>
      </c>
      <c r="F13" s="158" t="s">
        <v>2</v>
      </c>
      <c r="G13" s="35" t="s">
        <v>51</v>
      </c>
      <c r="H13" s="36" t="s">
        <v>51</v>
      </c>
      <c r="I13" s="36" t="s">
        <v>51</v>
      </c>
      <c r="J13" s="66" t="s">
        <v>51</v>
      </c>
      <c r="K13" s="160" t="s">
        <v>33</v>
      </c>
      <c r="L13" s="3"/>
    </row>
    <row r="14" spans="1:12" ht="15.75" thickBot="1">
      <c r="A14" s="157"/>
      <c r="B14" s="33" t="s">
        <v>38</v>
      </c>
      <c r="C14" s="34" t="s">
        <v>34</v>
      </c>
      <c r="D14" s="34" t="s">
        <v>39</v>
      </c>
      <c r="E14" s="57" t="s">
        <v>35</v>
      </c>
      <c r="F14" s="159"/>
      <c r="G14" s="37" t="s">
        <v>38</v>
      </c>
      <c r="H14" s="38" t="s">
        <v>34</v>
      </c>
      <c r="I14" s="38" t="s">
        <v>39</v>
      </c>
      <c r="J14" s="67" t="s">
        <v>35</v>
      </c>
      <c r="K14" s="161"/>
      <c r="L14" s="3"/>
    </row>
    <row r="15" spans="1:12" ht="15">
      <c r="A15" s="53" t="s">
        <v>9</v>
      </c>
      <c r="B15" s="21">
        <f>B16+B17</f>
        <v>77833.88</v>
      </c>
      <c r="C15" s="22">
        <v>71636.29</v>
      </c>
      <c r="D15" s="22">
        <f>B15/'kursy euro'!$B$4</f>
        <v>18920.190578054353</v>
      </c>
      <c r="E15" s="59">
        <f>C15/'kursy euro'!$B$3</f>
        <v>16239.637740297423</v>
      </c>
      <c r="F15" s="63">
        <f>(B15/C15)*100</f>
        <v>108.65146701483286</v>
      </c>
      <c r="G15" s="27">
        <f aca="true" t="shared" si="2" ref="G15:G27">B15</f>
        <v>77833.88</v>
      </c>
      <c r="H15" s="28">
        <f aca="true" t="shared" si="3" ref="H15:H27">C15</f>
        <v>71636.29</v>
      </c>
      <c r="I15" s="28">
        <f>G15/'kursy euro'!$B$4</f>
        <v>18920.190578054353</v>
      </c>
      <c r="J15" s="68">
        <f>H15/'kursy euro'!$B$3</f>
        <v>16239.637740297423</v>
      </c>
      <c r="K15" s="70">
        <f>(G15/H15)*100</f>
        <v>108.65146701483286</v>
      </c>
      <c r="L15" s="3"/>
    </row>
    <row r="16" spans="1:12" ht="15">
      <c r="A16" s="54" t="s">
        <v>10</v>
      </c>
      <c r="B16" s="14">
        <v>30860.78</v>
      </c>
      <c r="C16" s="12">
        <v>31899.53</v>
      </c>
      <c r="D16" s="22">
        <f>B16/'kursy euro'!$B$4</f>
        <v>7501.769653361855</v>
      </c>
      <c r="E16" s="59">
        <f>C16/'kursy euro'!$B$3</f>
        <v>7231.485763511062</v>
      </c>
      <c r="F16" s="64">
        <f aca="true" t="shared" si="4" ref="F16:F27">(B16/C16)*100</f>
        <v>96.7436824304308</v>
      </c>
      <c r="G16" s="23">
        <f t="shared" si="2"/>
        <v>30860.78</v>
      </c>
      <c r="H16" s="24">
        <f t="shared" si="3"/>
        <v>31899.53</v>
      </c>
      <c r="I16" s="28">
        <f>G16/'kursy euro'!$B$4</f>
        <v>7501.769653361855</v>
      </c>
      <c r="J16" s="68">
        <f>H16/'kursy euro'!$B$3</f>
        <v>7231.485763511062</v>
      </c>
      <c r="K16" s="71">
        <f aca="true" t="shared" si="5" ref="K16:K27">(G16/H16)*100</f>
        <v>96.7436824304308</v>
      </c>
      <c r="L16" s="3"/>
    </row>
    <row r="17" spans="1:12" ht="15">
      <c r="A17" s="54" t="s">
        <v>11</v>
      </c>
      <c r="B17" s="14">
        <v>46973.1</v>
      </c>
      <c r="C17" s="12">
        <v>39736.76</v>
      </c>
      <c r="D17" s="22">
        <f>B17/'kursy euro'!$B$4</f>
        <v>11418.420924692497</v>
      </c>
      <c r="E17" s="59">
        <f>C17/'kursy euro'!$B$3</f>
        <v>9008.151976786363</v>
      </c>
      <c r="F17" s="64">
        <f t="shared" si="4"/>
        <v>118.21069458103779</v>
      </c>
      <c r="G17" s="23">
        <f t="shared" si="2"/>
        <v>46973.1</v>
      </c>
      <c r="H17" s="24">
        <f t="shared" si="3"/>
        <v>39736.76</v>
      </c>
      <c r="I17" s="28">
        <f>G17/'kursy euro'!$B$4</f>
        <v>11418.420924692497</v>
      </c>
      <c r="J17" s="68">
        <f>H17/'kursy euro'!$B$3</f>
        <v>9008.151976786363</v>
      </c>
      <c r="K17" s="71">
        <f t="shared" si="5"/>
        <v>118.21069458103779</v>
      </c>
      <c r="L17" s="3"/>
    </row>
    <row r="18" spans="1:12" ht="15">
      <c r="A18" s="54" t="s">
        <v>12</v>
      </c>
      <c r="B18" s="14">
        <v>22629.23</v>
      </c>
      <c r="C18" s="12">
        <v>18060.23</v>
      </c>
      <c r="D18" s="22">
        <f>B18/'kursy euro'!$B$4</f>
        <v>5500.809470562496</v>
      </c>
      <c r="E18" s="59">
        <f>C18/'kursy euro'!$B$3</f>
        <v>4094.1761878853827</v>
      </c>
      <c r="F18" s="64">
        <f t="shared" si="4"/>
        <v>125.29868113529008</v>
      </c>
      <c r="G18" s="23">
        <f t="shared" si="2"/>
        <v>22629.23</v>
      </c>
      <c r="H18" s="24">
        <f t="shared" si="3"/>
        <v>18060.23</v>
      </c>
      <c r="I18" s="28">
        <f>G18/'kursy euro'!$B$4</f>
        <v>5500.809470562496</v>
      </c>
      <c r="J18" s="68">
        <f>H18/'kursy euro'!$B$3</f>
        <v>4094.1761878853827</v>
      </c>
      <c r="K18" s="71">
        <f t="shared" si="5"/>
        <v>125.29868113529008</v>
      </c>
      <c r="L18" s="3"/>
    </row>
    <row r="19" spans="1:12" ht="15">
      <c r="A19" s="54" t="s">
        <v>28</v>
      </c>
      <c r="B19" s="14">
        <v>435.66</v>
      </c>
      <c r="C19" s="12">
        <v>1564.4</v>
      </c>
      <c r="D19" s="22">
        <f>B19/'kursy euro'!$B$4</f>
        <v>105.90208566289076</v>
      </c>
      <c r="E19" s="59">
        <f>C19/'kursy euro'!$B$3</f>
        <v>354.6427276024665</v>
      </c>
      <c r="F19" s="64">
        <f t="shared" si="4"/>
        <v>27.848376374328815</v>
      </c>
      <c r="G19" s="23">
        <f t="shared" si="2"/>
        <v>435.66</v>
      </c>
      <c r="H19" s="24">
        <f t="shared" si="3"/>
        <v>1564.4</v>
      </c>
      <c r="I19" s="28">
        <f>G19/'kursy euro'!$B$4</f>
        <v>105.90208566289076</v>
      </c>
      <c r="J19" s="68">
        <f>H19/'kursy euro'!$B$3</f>
        <v>354.6427276024665</v>
      </c>
      <c r="K19" s="71">
        <f t="shared" si="5"/>
        <v>27.848376374328815</v>
      </c>
      <c r="L19" s="3"/>
    </row>
    <row r="20" spans="1:12" ht="15">
      <c r="A20" s="54" t="s">
        <v>30</v>
      </c>
      <c r="B20" s="14">
        <v>22142.53</v>
      </c>
      <c r="C20" s="12">
        <f>C21+C22</f>
        <v>19989.96</v>
      </c>
      <c r="D20" s="22">
        <f>B20/'kursy euro'!$B$4</f>
        <v>5382.5003646263785</v>
      </c>
      <c r="E20" s="59">
        <f>C20/'kursy euro'!$B$3</f>
        <v>4531.6376496191515</v>
      </c>
      <c r="F20" s="64">
        <f t="shared" si="4"/>
        <v>110.7682556643435</v>
      </c>
      <c r="G20" s="23">
        <f t="shared" si="2"/>
        <v>22142.53</v>
      </c>
      <c r="H20" s="24">
        <f t="shared" si="3"/>
        <v>19989.96</v>
      </c>
      <c r="I20" s="28">
        <f>G20/'kursy euro'!$B$4</f>
        <v>5382.5003646263785</v>
      </c>
      <c r="J20" s="68">
        <f>H20/'kursy euro'!$B$3</f>
        <v>4531.6376496191515</v>
      </c>
      <c r="K20" s="71">
        <f t="shared" si="5"/>
        <v>110.7682556643435</v>
      </c>
      <c r="L20" s="3"/>
    </row>
    <row r="21" spans="1:12" ht="15">
      <c r="A21" s="54" t="s">
        <v>27</v>
      </c>
      <c r="B21" s="14">
        <v>22142.53</v>
      </c>
      <c r="C21" s="12">
        <v>19366.07</v>
      </c>
      <c r="D21" s="22">
        <f>B21/'kursy euro'!$B$4</f>
        <v>5382.5003646263785</v>
      </c>
      <c r="E21" s="59">
        <f>C21/'kursy euro'!$B$3</f>
        <v>4390.20447950671</v>
      </c>
      <c r="F21" s="64">
        <f t="shared" si="4"/>
        <v>114.33672397135814</v>
      </c>
      <c r="G21" s="23">
        <f t="shared" si="2"/>
        <v>22142.53</v>
      </c>
      <c r="H21" s="24">
        <f t="shared" si="3"/>
        <v>19366.07</v>
      </c>
      <c r="I21" s="28">
        <f>G21/'kursy euro'!$B$4</f>
        <v>5382.5003646263785</v>
      </c>
      <c r="J21" s="68">
        <f>H21/'kursy euro'!$B$3</f>
        <v>4390.20447950671</v>
      </c>
      <c r="K21" s="71">
        <f t="shared" si="5"/>
        <v>114.33672397135814</v>
      </c>
      <c r="L21" s="3"/>
    </row>
    <row r="22" spans="1:12" ht="15">
      <c r="A22" s="54" t="s">
        <v>31</v>
      </c>
      <c r="B22" s="14">
        <v>0</v>
      </c>
      <c r="C22" s="12">
        <v>623.89</v>
      </c>
      <c r="D22" s="22">
        <f>B22/'kursy euro'!$B$4</f>
        <v>0</v>
      </c>
      <c r="E22" s="59">
        <f>C22/'kursy euro'!$B$3</f>
        <v>141.43317011244105</v>
      </c>
      <c r="F22" s="64">
        <f t="shared" si="4"/>
        <v>0</v>
      </c>
      <c r="G22" s="23">
        <f t="shared" si="2"/>
        <v>0</v>
      </c>
      <c r="H22" s="24">
        <f t="shared" si="3"/>
        <v>623.89</v>
      </c>
      <c r="I22" s="28">
        <f>G22/'kursy euro'!$B$4</f>
        <v>0</v>
      </c>
      <c r="J22" s="68">
        <f>H22/'kursy euro'!$B$3</f>
        <v>141.43317011244105</v>
      </c>
      <c r="K22" s="71">
        <f t="shared" si="5"/>
        <v>0</v>
      </c>
      <c r="L22" s="3"/>
    </row>
    <row r="23" spans="1:12" ht="15">
      <c r="A23" s="54" t="s">
        <v>13</v>
      </c>
      <c r="B23" s="14">
        <v>39853.46</v>
      </c>
      <c r="C23" s="12">
        <v>35867.9</v>
      </c>
      <c r="D23" s="22">
        <f>B23/'kursy euro'!$B$4</f>
        <v>9687.748553648693</v>
      </c>
      <c r="E23" s="59">
        <f>C23/'kursy euro'!$B$3</f>
        <v>8131.098113891911</v>
      </c>
      <c r="F23" s="64">
        <f t="shared" si="4"/>
        <v>111.11177403750985</v>
      </c>
      <c r="G23" s="23">
        <f t="shared" si="2"/>
        <v>39853.46</v>
      </c>
      <c r="H23" s="24">
        <f t="shared" si="3"/>
        <v>35867.9</v>
      </c>
      <c r="I23" s="28">
        <f>G23/'kursy euro'!$B$4</f>
        <v>9687.748553648693</v>
      </c>
      <c r="J23" s="68">
        <f>H23/'kursy euro'!$B$3</f>
        <v>8131.098113891911</v>
      </c>
      <c r="K23" s="71">
        <f t="shared" si="5"/>
        <v>111.11177403750985</v>
      </c>
      <c r="L23" s="3"/>
    </row>
    <row r="24" spans="1:12" ht="15">
      <c r="A24" s="54" t="s">
        <v>14</v>
      </c>
      <c r="B24" s="14">
        <v>3141.18</v>
      </c>
      <c r="C24" s="12">
        <v>4876.65</v>
      </c>
      <c r="D24" s="22">
        <f>B24/'kursy euro'!$B$4</f>
        <v>763.5713938451066</v>
      </c>
      <c r="E24" s="59">
        <f>C24/'kursy euro'!$B$3</f>
        <v>1105.515505984766</v>
      </c>
      <c r="F24" s="64">
        <f t="shared" si="4"/>
        <v>64.41266033034972</v>
      </c>
      <c r="G24" s="23">
        <f t="shared" si="2"/>
        <v>3141.18</v>
      </c>
      <c r="H24" s="24">
        <f t="shared" si="3"/>
        <v>4876.65</v>
      </c>
      <c r="I24" s="28">
        <f>G24/'kursy euro'!$B$4</f>
        <v>763.5713938451066</v>
      </c>
      <c r="J24" s="68">
        <f>H24/'kursy euro'!$B$3</f>
        <v>1105.515505984766</v>
      </c>
      <c r="K24" s="71">
        <f t="shared" si="5"/>
        <v>64.41266033034972</v>
      </c>
      <c r="L24" s="3"/>
    </row>
    <row r="25" spans="1:12" ht="15">
      <c r="A25" s="54" t="s">
        <v>15</v>
      </c>
      <c r="B25" s="14">
        <v>34651.74</v>
      </c>
      <c r="C25" s="12">
        <v>28909.62</v>
      </c>
      <c r="D25" s="22">
        <f>B25/'kursy euro'!$B$4</f>
        <v>8423.29233312266</v>
      </c>
      <c r="E25" s="59">
        <f>C25/'kursy euro'!$B$3</f>
        <v>6553.686071817192</v>
      </c>
      <c r="F25" s="64">
        <f t="shared" si="4"/>
        <v>119.86231572742913</v>
      </c>
      <c r="G25" s="23">
        <f t="shared" si="2"/>
        <v>34651.74</v>
      </c>
      <c r="H25" s="24">
        <f t="shared" si="3"/>
        <v>28909.62</v>
      </c>
      <c r="I25" s="28">
        <f>G25/'kursy euro'!$B$4</f>
        <v>8423.29233312266</v>
      </c>
      <c r="J25" s="68">
        <f>H25/'kursy euro'!$B$3</f>
        <v>6553.686071817192</v>
      </c>
      <c r="K25" s="71">
        <f t="shared" si="5"/>
        <v>119.86231572742913</v>
      </c>
      <c r="L25" s="3"/>
    </row>
    <row r="26" spans="1:12" ht="15">
      <c r="A26" s="54" t="s">
        <v>16</v>
      </c>
      <c r="B26" s="14">
        <v>37980.42</v>
      </c>
      <c r="C26" s="12">
        <v>35768.38</v>
      </c>
      <c r="D26" s="22">
        <f>B26/'kursy euro'!$B$4</f>
        <v>9232.442024405658</v>
      </c>
      <c r="E26" s="59">
        <f>C26/'kursy euro'!$B$3</f>
        <v>8108.5373594486755</v>
      </c>
      <c r="F26" s="64">
        <f t="shared" si="4"/>
        <v>106.18434494377436</v>
      </c>
      <c r="G26" s="23">
        <f t="shared" si="2"/>
        <v>37980.42</v>
      </c>
      <c r="H26" s="24">
        <f t="shared" si="3"/>
        <v>35768.38</v>
      </c>
      <c r="I26" s="28">
        <f>G26/'kursy euro'!$B$4</f>
        <v>9232.442024405658</v>
      </c>
      <c r="J26" s="68">
        <f>H26/'kursy euro'!$B$3</f>
        <v>8108.5373594486755</v>
      </c>
      <c r="K26" s="71">
        <f t="shared" si="5"/>
        <v>106.18434494377436</v>
      </c>
      <c r="L26" s="3"/>
    </row>
    <row r="27" spans="1:12" ht="15.75" thickBot="1">
      <c r="A27" s="55" t="s">
        <v>17</v>
      </c>
      <c r="B27" s="15">
        <v>1799.64</v>
      </c>
      <c r="C27" s="16">
        <v>1799.64</v>
      </c>
      <c r="D27" s="16">
        <f>B27/'kursy euro'!$B$4</f>
        <v>437.4641450726822</v>
      </c>
      <c r="E27" s="74">
        <f>C27/'kursy euro'!$B$3</f>
        <v>407.97062023939066</v>
      </c>
      <c r="F27" s="65">
        <f t="shared" si="4"/>
        <v>100</v>
      </c>
      <c r="G27" s="25">
        <f t="shared" si="2"/>
        <v>1799.64</v>
      </c>
      <c r="H27" s="26">
        <f t="shared" si="3"/>
        <v>1799.64</v>
      </c>
      <c r="I27" s="26">
        <f>G27/'kursy euro'!$B$4</f>
        <v>437.4641450726822</v>
      </c>
      <c r="J27" s="69">
        <f>H27/'kursy euro'!$B$3</f>
        <v>407.97062023939066</v>
      </c>
      <c r="K27" s="73">
        <f t="shared" si="5"/>
        <v>100</v>
      </c>
      <c r="L27" s="3"/>
    </row>
    <row r="29" ht="14.25">
      <c r="B29" s="145"/>
    </row>
    <row r="31" ht="14.25">
      <c r="A31" s="144"/>
    </row>
    <row r="35" ht="14.25">
      <c r="A35" s="144"/>
    </row>
  </sheetData>
  <sheetProtection/>
  <mergeCells count="7">
    <mergeCell ref="A3:A4"/>
    <mergeCell ref="F3:F4"/>
    <mergeCell ref="K3:K4"/>
    <mergeCell ref="L3:L4"/>
    <mergeCell ref="A13:A14"/>
    <mergeCell ref="F13:F14"/>
    <mergeCell ref="K13:K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E43" sqref="E43"/>
    </sheetView>
  </sheetViews>
  <sheetFormatPr defaultColWidth="8.796875" defaultRowHeight="14.25"/>
  <cols>
    <col min="1" max="1" width="35.8984375" style="0" customWidth="1"/>
    <col min="2" max="11" width="8.8984375" style="0" customWidth="1"/>
  </cols>
  <sheetData>
    <row r="1" spans="1:6" ht="15.75">
      <c r="A1" s="1" t="s">
        <v>40</v>
      </c>
      <c r="B1" s="1"/>
      <c r="C1" s="1"/>
      <c r="D1" s="1"/>
      <c r="E1" s="1"/>
      <c r="F1" s="1"/>
    </row>
    <row r="2" ht="15" thickBot="1"/>
    <row r="3" spans="1:11" ht="14.25" customHeight="1">
      <c r="A3" s="163"/>
      <c r="B3" s="31" t="s">
        <v>50</v>
      </c>
      <c r="C3" s="32" t="s">
        <v>50</v>
      </c>
      <c r="D3" s="32" t="s">
        <v>50</v>
      </c>
      <c r="E3" s="56" t="s">
        <v>50</v>
      </c>
      <c r="F3" s="158" t="s">
        <v>2</v>
      </c>
      <c r="G3" s="35" t="s">
        <v>51</v>
      </c>
      <c r="H3" s="36" t="s">
        <v>51</v>
      </c>
      <c r="I3" s="36" t="s">
        <v>51</v>
      </c>
      <c r="J3" s="66" t="s">
        <v>51</v>
      </c>
      <c r="K3" s="160" t="s">
        <v>33</v>
      </c>
    </row>
    <row r="4" spans="1:11" ht="15" customHeight="1" thickBot="1">
      <c r="A4" s="163"/>
      <c r="B4" s="33" t="s">
        <v>38</v>
      </c>
      <c r="C4" s="34" t="s">
        <v>34</v>
      </c>
      <c r="D4" s="34" t="s">
        <v>39</v>
      </c>
      <c r="E4" s="57" t="s">
        <v>35</v>
      </c>
      <c r="F4" s="159"/>
      <c r="G4" s="37" t="s">
        <v>38</v>
      </c>
      <c r="H4" s="38" t="s">
        <v>34</v>
      </c>
      <c r="I4" s="38" t="s">
        <v>39</v>
      </c>
      <c r="J4" s="67" t="s">
        <v>35</v>
      </c>
      <c r="K4" s="161"/>
    </row>
    <row r="5" spans="1:11" ht="14.25">
      <c r="A5" s="53" t="s">
        <v>3</v>
      </c>
      <c r="B5" s="17">
        <v>26833.98</v>
      </c>
      <c r="C5" s="18">
        <v>22806.26</v>
      </c>
      <c r="D5" s="18">
        <f>B5/'kursy euro'!$C$4</f>
        <v>6488.847511728008</v>
      </c>
      <c r="E5" s="58">
        <f>C5/'kursy euro'!$C$3</f>
        <v>5443.801021626008</v>
      </c>
      <c r="F5" s="60">
        <f>(B5/C5)*100</f>
        <v>117.66058968020185</v>
      </c>
      <c r="G5" s="76">
        <v>70550.87</v>
      </c>
      <c r="H5" s="77">
        <v>64797.65</v>
      </c>
      <c r="I5" s="77">
        <f>G5/'kursy euro'!$D$4</f>
        <v>16818.64928006103</v>
      </c>
      <c r="J5" s="78">
        <f>H5/'kursy euro'!$D$3</f>
        <v>16033.862865909487</v>
      </c>
      <c r="K5" s="79">
        <f>(G5/H5)*100</f>
        <v>108.87874791755566</v>
      </c>
    </row>
    <row r="6" spans="1:11" ht="14.25">
      <c r="A6" s="54" t="s">
        <v>29</v>
      </c>
      <c r="B6" s="13">
        <v>817.51</v>
      </c>
      <c r="C6" s="11">
        <v>743.43</v>
      </c>
      <c r="D6" s="18">
        <f>B6/'kursy euro'!$C$4</f>
        <v>197.6858345021038</v>
      </c>
      <c r="E6" s="58">
        <f>C6/'kursy euro'!$C$3</f>
        <v>177.4550054900463</v>
      </c>
      <c r="F6" s="61">
        <f>(B6/C6)*100</f>
        <v>109.9646234346206</v>
      </c>
      <c r="G6" s="80">
        <v>2423.06</v>
      </c>
      <c r="H6" s="81">
        <v>2319.47</v>
      </c>
      <c r="I6" s="77">
        <f>G6/'kursy euro'!$D$4</f>
        <v>577.6342137885</v>
      </c>
      <c r="J6" s="78">
        <f>H6/'kursy euro'!$D$3</f>
        <v>573.9415534605201</v>
      </c>
      <c r="K6" s="82">
        <f>(G6/H6)*100</f>
        <v>104.46610648122201</v>
      </c>
    </row>
    <row r="7" spans="1:11" ht="14.25">
      <c r="A7" s="54" t="s">
        <v>4</v>
      </c>
      <c r="B7" s="13">
        <v>1010.64</v>
      </c>
      <c r="C7" s="11">
        <v>1932.44</v>
      </c>
      <c r="D7" s="18">
        <f>B7/'kursy euro'!$C$4</f>
        <v>244.3874836775161</v>
      </c>
      <c r="E7" s="58">
        <f>C7/'kursy euro'!$C$3</f>
        <v>461.2689167899938</v>
      </c>
      <c r="F7" s="61">
        <f aca="true" t="shared" si="0" ref="F7:F12">(B7/C7)*100</f>
        <v>52.29864834095754</v>
      </c>
      <c r="G7" s="80">
        <v>2519.11</v>
      </c>
      <c r="H7" s="81">
        <v>3322.03</v>
      </c>
      <c r="I7" s="77">
        <f>G7/'kursy euro'!$D$4</f>
        <v>600.5316105654621</v>
      </c>
      <c r="J7" s="78">
        <f>H7/'kursy euro'!$D$3</f>
        <v>822.0201420335042</v>
      </c>
      <c r="K7" s="82">
        <f aca="true" t="shared" si="1" ref="K7:K12">(G7/H7)*100</f>
        <v>75.83044102551753</v>
      </c>
    </row>
    <row r="8" spans="1:11" ht="14.25">
      <c r="A8" s="54" t="s">
        <v>5</v>
      </c>
      <c r="B8" s="13">
        <v>1086.87</v>
      </c>
      <c r="C8" s="11">
        <v>2024.2</v>
      </c>
      <c r="D8" s="18">
        <f>B8/'kursy euro'!$C$4</f>
        <v>262.8210088504135</v>
      </c>
      <c r="E8" s="58">
        <f>C8/'kursy euro'!$C$3</f>
        <v>483.1718145796534</v>
      </c>
      <c r="F8" s="61">
        <f t="shared" si="0"/>
        <v>53.693804959984185</v>
      </c>
      <c r="G8" s="80">
        <v>2792.58</v>
      </c>
      <c r="H8" s="81">
        <v>3650.48</v>
      </c>
      <c r="I8" s="77">
        <f>G8/'kursy euro'!$D$4</f>
        <v>665.7242299990464</v>
      </c>
      <c r="J8" s="78">
        <f>H8/'kursy euro'!$D$3</f>
        <v>903.2934946675575</v>
      </c>
      <c r="K8" s="82">
        <f t="shared" si="1"/>
        <v>76.49898095592908</v>
      </c>
    </row>
    <row r="9" spans="1:11" ht="14.25">
      <c r="A9" s="54" t="s">
        <v>6</v>
      </c>
      <c r="B9" s="13">
        <v>1472.28</v>
      </c>
      <c r="C9" s="11">
        <v>1488.6</v>
      </c>
      <c r="D9" s="18">
        <f>B9/'kursy euro'!$C$4</f>
        <v>356.01876481114283</v>
      </c>
      <c r="E9" s="58">
        <f>C9/'kursy euro'!$C$3</f>
        <v>355.3253449181267</v>
      </c>
      <c r="F9" s="61">
        <f t="shared" si="0"/>
        <v>98.90366787585651</v>
      </c>
      <c r="G9" s="80">
        <v>2903.43</v>
      </c>
      <c r="H9" s="81">
        <v>2646.35</v>
      </c>
      <c r="I9" s="77">
        <f>G9/'kursy euro'!$D$4</f>
        <v>692.1498045198817</v>
      </c>
      <c r="J9" s="78">
        <f>H9/'kursy euro'!$D$3</f>
        <v>654.8264172419766</v>
      </c>
      <c r="K9" s="82">
        <f t="shared" si="1"/>
        <v>109.71451244166492</v>
      </c>
    </row>
    <row r="10" spans="1:11" ht="14.25">
      <c r="A10" s="54" t="s">
        <v>32</v>
      </c>
      <c r="B10" s="13">
        <f>B8+B6</f>
        <v>1904.3799999999999</v>
      </c>
      <c r="C10" s="11">
        <f>C8+C6</f>
        <v>2767.63</v>
      </c>
      <c r="D10" s="18">
        <f>B10/'kursy euro'!$C$4</f>
        <v>460.5068433525173</v>
      </c>
      <c r="E10" s="58">
        <f>C10/'kursy euro'!$C$3</f>
        <v>660.6268200696998</v>
      </c>
      <c r="F10" s="61">
        <f t="shared" si="0"/>
        <v>68.80905323327178</v>
      </c>
      <c r="G10" s="80">
        <f>G6+G8</f>
        <v>5215.639999999999</v>
      </c>
      <c r="H10" s="81">
        <f>H6+H8</f>
        <v>5969.95</v>
      </c>
      <c r="I10" s="77">
        <f>G10/'kursy euro'!$D$4</f>
        <v>1243.3584437875463</v>
      </c>
      <c r="J10" s="78">
        <f>H10/'kursy euro'!$D$3</f>
        <v>1477.2350481280778</v>
      </c>
      <c r="K10" s="82">
        <f t="shared" si="1"/>
        <v>87.36488580306367</v>
      </c>
    </row>
    <row r="11" spans="1:11" ht="14.25">
      <c r="A11" s="54" t="s">
        <v>7</v>
      </c>
      <c r="B11" s="13">
        <v>1472.28</v>
      </c>
      <c r="C11" s="11">
        <v>1488.6</v>
      </c>
      <c r="D11" s="18">
        <f>B11/'kursy euro'!$C$4</f>
        <v>356.01876481114283</v>
      </c>
      <c r="E11" s="58">
        <f>C11/'kursy euro'!$C$3</f>
        <v>355.3253449181267</v>
      </c>
      <c r="F11" s="61">
        <f t="shared" si="0"/>
        <v>98.90366787585651</v>
      </c>
      <c r="G11" s="80">
        <v>2903.43</v>
      </c>
      <c r="H11" s="81">
        <v>2646.35</v>
      </c>
      <c r="I11" s="77">
        <f>G11/'kursy euro'!$D$4</f>
        <v>692.1498045198817</v>
      </c>
      <c r="J11" s="78">
        <f>H11/'kursy euro'!$D$3</f>
        <v>654.8264172419766</v>
      </c>
      <c r="K11" s="82">
        <f t="shared" si="1"/>
        <v>109.71451244166492</v>
      </c>
    </row>
    <row r="12" spans="1:11" ht="15" customHeight="1" thickBot="1">
      <c r="A12" s="55" t="s">
        <v>8</v>
      </c>
      <c r="B12" s="19">
        <v>1472.28</v>
      </c>
      <c r="C12" s="20">
        <v>1488.6</v>
      </c>
      <c r="D12" s="18">
        <f>B12/'kursy euro'!$C$4</f>
        <v>356.01876481114283</v>
      </c>
      <c r="E12" s="58">
        <f>C12/'kursy euro'!$C$3</f>
        <v>355.3253449181267</v>
      </c>
      <c r="F12" s="62">
        <f t="shared" si="0"/>
        <v>98.90366787585651</v>
      </c>
      <c r="G12" s="83">
        <f>G11</f>
        <v>2903.43</v>
      </c>
      <c r="H12" s="84">
        <v>2646.35</v>
      </c>
      <c r="I12" s="77">
        <f>G12/'kursy euro'!$D$4</f>
        <v>692.1498045198817</v>
      </c>
      <c r="J12" s="78">
        <f>H12/'kursy euro'!$D$3</f>
        <v>654.8264172419766</v>
      </c>
      <c r="K12" s="85">
        <f t="shared" si="1"/>
        <v>109.71451244166492</v>
      </c>
    </row>
    <row r="13" spans="1:11" ht="15" customHeight="1">
      <c r="A13" s="164"/>
      <c r="B13" s="31" t="s">
        <v>50</v>
      </c>
      <c r="C13" s="32" t="s">
        <v>50</v>
      </c>
      <c r="D13" s="32" t="s">
        <v>50</v>
      </c>
      <c r="E13" s="56" t="s">
        <v>50</v>
      </c>
      <c r="F13" s="158" t="s">
        <v>2</v>
      </c>
      <c r="G13" s="35" t="s">
        <v>51</v>
      </c>
      <c r="H13" s="36" t="s">
        <v>51</v>
      </c>
      <c r="I13" s="36" t="s">
        <v>51</v>
      </c>
      <c r="J13" s="66" t="s">
        <v>51</v>
      </c>
      <c r="K13" s="160" t="s">
        <v>33</v>
      </c>
    </row>
    <row r="14" spans="1:11" ht="15" thickBot="1">
      <c r="A14" s="164"/>
      <c r="B14" s="33" t="s">
        <v>38</v>
      </c>
      <c r="C14" s="34" t="s">
        <v>34</v>
      </c>
      <c r="D14" s="34" t="s">
        <v>39</v>
      </c>
      <c r="E14" s="57" t="s">
        <v>35</v>
      </c>
      <c r="F14" s="159"/>
      <c r="G14" s="37" t="s">
        <v>38</v>
      </c>
      <c r="H14" s="38" t="s">
        <v>34</v>
      </c>
      <c r="I14" s="38" t="s">
        <v>39</v>
      </c>
      <c r="J14" s="67" t="s">
        <v>35</v>
      </c>
      <c r="K14" s="161"/>
    </row>
    <row r="15" spans="1:11" ht="14.25">
      <c r="A15" s="53" t="s">
        <v>9</v>
      </c>
      <c r="B15" s="17">
        <f>B16+B17</f>
        <v>75102.45</v>
      </c>
      <c r="C15" s="18">
        <v>69230.01</v>
      </c>
      <c r="D15" s="18">
        <f>B15/'kursy euro'!$B$4</f>
        <v>18256.222956876853</v>
      </c>
      <c r="E15" s="58">
        <f>C15/'kursy euro'!$B$3</f>
        <v>15694.14445048966</v>
      </c>
      <c r="F15" s="86">
        <f>(B15/C15)*100</f>
        <v>108.48250635815306</v>
      </c>
      <c r="G15" s="76">
        <f aca="true" t="shared" si="2" ref="G15:G27">B15</f>
        <v>75102.45</v>
      </c>
      <c r="H15" s="77">
        <f aca="true" t="shared" si="3" ref="H15:H27">C15</f>
        <v>69230.01</v>
      </c>
      <c r="I15" s="77">
        <f>G15/'kursy euro'!$B$4</f>
        <v>18256.222956876853</v>
      </c>
      <c r="J15" s="78">
        <f>H15/'kursy euro'!$B$3</f>
        <v>15694.14445048966</v>
      </c>
      <c r="K15" s="79">
        <f>(G15/H15)*100</f>
        <v>108.48250635815306</v>
      </c>
    </row>
    <row r="16" spans="1:11" ht="14.25">
      <c r="A16" s="54" t="s">
        <v>10</v>
      </c>
      <c r="B16" s="13">
        <v>29437.44</v>
      </c>
      <c r="C16" s="11">
        <v>29945.87</v>
      </c>
      <c r="D16" s="18">
        <f>B16/'kursy euro'!$B$4</f>
        <v>7155.778112693859</v>
      </c>
      <c r="E16" s="58">
        <f>C16/'kursy euro'!$B$3</f>
        <v>6788.5994740660135</v>
      </c>
      <c r="F16" s="87">
        <f aca="true" t="shared" si="4" ref="F16:F27">(B16/C16)*100</f>
        <v>98.30216988185683</v>
      </c>
      <c r="G16" s="80">
        <f t="shared" si="2"/>
        <v>29437.44</v>
      </c>
      <c r="H16" s="81">
        <f t="shared" si="3"/>
        <v>29945.87</v>
      </c>
      <c r="I16" s="77">
        <f>G16/'kursy euro'!$B$4</f>
        <v>7155.778112693859</v>
      </c>
      <c r="J16" s="78">
        <f>H16/'kursy euro'!$B$3</f>
        <v>6788.5994740660135</v>
      </c>
      <c r="K16" s="82">
        <f aca="true" t="shared" si="5" ref="K16:K27">(G16/H16)*100</f>
        <v>98.30216988185683</v>
      </c>
    </row>
    <row r="17" spans="1:11" ht="14.25">
      <c r="A17" s="54" t="s">
        <v>11</v>
      </c>
      <c r="B17" s="13">
        <v>45665.01</v>
      </c>
      <c r="C17" s="11">
        <v>39284.14</v>
      </c>
      <c r="D17" s="18">
        <f>B17/'kursy euro'!$B$4</f>
        <v>11100.444844182994</v>
      </c>
      <c r="E17" s="58">
        <f>C17/'kursy euro'!$B$3</f>
        <v>8905.54497642365</v>
      </c>
      <c r="F17" s="87">
        <f t="shared" si="4"/>
        <v>116.2428654413715</v>
      </c>
      <c r="G17" s="80">
        <f t="shared" si="2"/>
        <v>45665.01</v>
      </c>
      <c r="H17" s="81">
        <f t="shared" si="3"/>
        <v>39284.14</v>
      </c>
      <c r="I17" s="77">
        <f>G17/'kursy euro'!$B$4</f>
        <v>11100.444844182994</v>
      </c>
      <c r="J17" s="78">
        <f>H17/'kursy euro'!$B$3</f>
        <v>8905.54497642365</v>
      </c>
      <c r="K17" s="82">
        <f t="shared" si="5"/>
        <v>116.2428654413715</v>
      </c>
    </row>
    <row r="18" spans="1:11" ht="14.25">
      <c r="A18" s="54" t="s">
        <v>12</v>
      </c>
      <c r="B18" s="13">
        <v>22629.23</v>
      </c>
      <c r="C18" s="11">
        <v>18024.59</v>
      </c>
      <c r="D18" s="18">
        <f>B18/'kursy euro'!$B$4</f>
        <v>5500.809470562496</v>
      </c>
      <c r="E18" s="58">
        <f>C18/'kursy euro'!$B$3</f>
        <v>4086.0967537178094</v>
      </c>
      <c r="F18" s="87">
        <f t="shared" si="4"/>
        <v>125.54643406590662</v>
      </c>
      <c r="G18" s="80">
        <f t="shared" si="2"/>
        <v>22629.23</v>
      </c>
      <c r="H18" s="81">
        <f t="shared" si="3"/>
        <v>18024.59</v>
      </c>
      <c r="I18" s="77">
        <f>G18/'kursy euro'!$B$4</f>
        <v>5500.809470562496</v>
      </c>
      <c r="J18" s="78">
        <f>H18/'kursy euro'!$B$3</f>
        <v>4086.0967537178094</v>
      </c>
      <c r="K18" s="82">
        <f t="shared" si="5"/>
        <v>125.54643406590662</v>
      </c>
    </row>
    <row r="19" spans="1:11" ht="14.25">
      <c r="A19" s="54" t="s">
        <v>28</v>
      </c>
      <c r="B19" s="13">
        <v>426.39</v>
      </c>
      <c r="C19" s="11">
        <v>1543.88</v>
      </c>
      <c r="D19" s="18">
        <f>B19/'kursy euro'!$B$4</f>
        <v>103.64869463756136</v>
      </c>
      <c r="E19" s="58">
        <f>C19/'kursy euro'!$B$3</f>
        <v>349.99093217265147</v>
      </c>
      <c r="F19" s="87">
        <f t="shared" si="4"/>
        <v>27.618079125320616</v>
      </c>
      <c r="G19" s="80">
        <f t="shared" si="2"/>
        <v>426.39</v>
      </c>
      <c r="H19" s="81">
        <f t="shared" si="3"/>
        <v>1543.88</v>
      </c>
      <c r="I19" s="77">
        <f>G19/'kursy euro'!$B$4</f>
        <v>103.64869463756136</v>
      </c>
      <c r="J19" s="78">
        <f>H19/'kursy euro'!$B$3</f>
        <v>349.99093217265147</v>
      </c>
      <c r="K19" s="82">
        <f t="shared" si="5"/>
        <v>27.618079125320616</v>
      </c>
    </row>
    <row r="20" spans="1:11" ht="14.25">
      <c r="A20" s="54" t="s">
        <v>30</v>
      </c>
      <c r="B20" s="13">
        <f>B21+B22</f>
        <v>21099.16</v>
      </c>
      <c r="C20" s="11">
        <f>C21+C22</f>
        <v>19265.05</v>
      </c>
      <c r="D20" s="18">
        <f>B20/'kursy euro'!$B$4</f>
        <v>5128.873547571588</v>
      </c>
      <c r="E20" s="58">
        <f>C20/'kursy euro'!$B$3</f>
        <v>4367.303681537904</v>
      </c>
      <c r="F20" s="87">
        <f t="shared" si="4"/>
        <v>109.52040093329632</v>
      </c>
      <c r="G20" s="80">
        <f t="shared" si="2"/>
        <v>21099.16</v>
      </c>
      <c r="H20" s="81">
        <f t="shared" si="3"/>
        <v>19265.05</v>
      </c>
      <c r="I20" s="77">
        <f>G20/'kursy euro'!$B$4</f>
        <v>5128.873547571588</v>
      </c>
      <c r="J20" s="78">
        <f>H20/'kursy euro'!$B$3</f>
        <v>4367.303681537904</v>
      </c>
      <c r="K20" s="82">
        <f t="shared" si="5"/>
        <v>109.52040093329632</v>
      </c>
    </row>
    <row r="21" spans="1:11" ht="14.25">
      <c r="A21" s="54" t="s">
        <v>27</v>
      </c>
      <c r="B21" s="13">
        <v>21099.16</v>
      </c>
      <c r="C21" s="11">
        <v>19265.05</v>
      </c>
      <c r="D21" s="18">
        <f>B21/'kursy euro'!$B$4</f>
        <v>5128.873547571588</v>
      </c>
      <c r="E21" s="58">
        <f>C21/'kursy euro'!$B$3</f>
        <v>4367.303681537904</v>
      </c>
      <c r="F21" s="87">
        <f t="shared" si="4"/>
        <v>109.52040093329632</v>
      </c>
      <c r="G21" s="80">
        <f t="shared" si="2"/>
        <v>21099.16</v>
      </c>
      <c r="H21" s="81">
        <f t="shared" si="3"/>
        <v>19265.05</v>
      </c>
      <c r="I21" s="77">
        <f>G21/'kursy euro'!$B$4</f>
        <v>5128.873547571588</v>
      </c>
      <c r="J21" s="78">
        <f>H21/'kursy euro'!$B$3</f>
        <v>4367.303681537904</v>
      </c>
      <c r="K21" s="82">
        <f t="shared" si="5"/>
        <v>109.52040093329632</v>
      </c>
    </row>
    <row r="22" spans="1:11" ht="14.25">
      <c r="A22" s="54" t="s">
        <v>31</v>
      </c>
      <c r="B22" s="13">
        <v>0</v>
      </c>
      <c r="C22" s="11">
        <v>0</v>
      </c>
      <c r="D22" s="18">
        <f>B22/'kursy euro'!$B$4</f>
        <v>0</v>
      </c>
      <c r="E22" s="58">
        <f>C22/'kursy euro'!$B$3</f>
        <v>0</v>
      </c>
      <c r="F22" s="87" t="s">
        <v>41</v>
      </c>
      <c r="G22" s="80">
        <f t="shared" si="2"/>
        <v>0</v>
      </c>
      <c r="H22" s="81">
        <f t="shared" si="3"/>
        <v>0</v>
      </c>
      <c r="I22" s="77">
        <f>G22/'kursy euro'!$B$4</f>
        <v>0</v>
      </c>
      <c r="J22" s="78">
        <f>H22/'kursy euro'!$B$3</f>
        <v>0</v>
      </c>
      <c r="K22" s="82" t="s">
        <v>41</v>
      </c>
    </row>
    <row r="23" spans="1:11" ht="14.25">
      <c r="A23" s="54" t="s">
        <v>13</v>
      </c>
      <c r="B23" s="13">
        <v>39545.71</v>
      </c>
      <c r="C23" s="11">
        <v>35720.79</v>
      </c>
      <c r="D23" s="18">
        <f>B23/'kursy euro'!$B$4</f>
        <v>9612.9393747873</v>
      </c>
      <c r="E23" s="58">
        <f>C23/'kursy euro'!$B$3</f>
        <v>8097.748911860718</v>
      </c>
      <c r="F23" s="87">
        <f t="shared" si="4"/>
        <v>110.70782589074877</v>
      </c>
      <c r="G23" s="80">
        <f t="shared" si="2"/>
        <v>39545.71</v>
      </c>
      <c r="H23" s="81">
        <f t="shared" si="3"/>
        <v>35720.79</v>
      </c>
      <c r="I23" s="77">
        <f>G23/'kursy euro'!$B$4</f>
        <v>9612.9393747873</v>
      </c>
      <c r="J23" s="78">
        <f>H23/'kursy euro'!$B$3</f>
        <v>8097.748911860718</v>
      </c>
      <c r="K23" s="82">
        <f t="shared" si="5"/>
        <v>110.70782589074877</v>
      </c>
    </row>
    <row r="24" spans="1:11" ht="14.25">
      <c r="A24" s="54" t="s">
        <v>14</v>
      </c>
      <c r="B24" s="13">
        <v>3141.18</v>
      </c>
      <c r="C24" s="11">
        <v>4876.65</v>
      </c>
      <c r="D24" s="18">
        <f>B24/'kursy euro'!$B$4</f>
        <v>763.5713938451066</v>
      </c>
      <c r="E24" s="58">
        <f>C24/'kursy euro'!$B$3</f>
        <v>1105.515505984766</v>
      </c>
      <c r="F24" s="87">
        <f t="shared" si="4"/>
        <v>64.41266033034972</v>
      </c>
      <c r="G24" s="80">
        <f t="shared" si="2"/>
        <v>3141.18</v>
      </c>
      <c r="H24" s="81">
        <f t="shared" si="3"/>
        <v>4876.65</v>
      </c>
      <c r="I24" s="77">
        <f>G24/'kursy euro'!$B$4</f>
        <v>763.5713938451066</v>
      </c>
      <c r="J24" s="78">
        <f>H24/'kursy euro'!$B$3</f>
        <v>1105.515505984766</v>
      </c>
      <c r="K24" s="82">
        <f t="shared" si="5"/>
        <v>64.41266033034972</v>
      </c>
    </row>
    <row r="25" spans="1:11" ht="14.25">
      <c r="A25" s="54" t="s">
        <v>15</v>
      </c>
      <c r="B25" s="13">
        <v>34464.42</v>
      </c>
      <c r="C25" s="11">
        <v>28878.68</v>
      </c>
      <c r="D25" s="18">
        <f>B25/'kursy euro'!$B$4</f>
        <v>8377.757790850308</v>
      </c>
      <c r="E25" s="58">
        <f>C25/'kursy euro'!$B$3</f>
        <v>6546.672107363076</v>
      </c>
      <c r="F25" s="87">
        <f t="shared" si="4"/>
        <v>119.34208904285097</v>
      </c>
      <c r="G25" s="80">
        <f t="shared" si="2"/>
        <v>34464.42</v>
      </c>
      <c r="H25" s="81">
        <f t="shared" si="3"/>
        <v>28878.68</v>
      </c>
      <c r="I25" s="77">
        <f>G25/'kursy euro'!$B$4</f>
        <v>8377.757790850308</v>
      </c>
      <c r="J25" s="78">
        <f>H25/'kursy euro'!$B$3</f>
        <v>6546.672107363076</v>
      </c>
      <c r="K25" s="82">
        <f t="shared" si="5"/>
        <v>119.34208904285097</v>
      </c>
    </row>
    <row r="26" spans="1:11" ht="14.25">
      <c r="A26" s="54" t="s">
        <v>16</v>
      </c>
      <c r="B26" s="13">
        <v>35556.74</v>
      </c>
      <c r="C26" s="11">
        <v>33509.21</v>
      </c>
      <c r="D26" s="18">
        <f>B26/'kursy euro'!$B$4</f>
        <v>8643.28358208955</v>
      </c>
      <c r="E26" s="58">
        <f>C26/'kursy euro'!$B$3</f>
        <v>7596.393271672107</v>
      </c>
      <c r="F26" s="87">
        <f t="shared" si="4"/>
        <v>106.11034996050338</v>
      </c>
      <c r="G26" s="80">
        <f t="shared" si="2"/>
        <v>35556.74</v>
      </c>
      <c r="H26" s="81">
        <f t="shared" si="3"/>
        <v>33509.21</v>
      </c>
      <c r="I26" s="77">
        <f>G26/'kursy euro'!$B$4</f>
        <v>8643.28358208955</v>
      </c>
      <c r="J26" s="78">
        <f>H26/'kursy euro'!$B$3</f>
        <v>7596.393271672107</v>
      </c>
      <c r="K26" s="82">
        <f t="shared" si="5"/>
        <v>106.11034996050338</v>
      </c>
    </row>
    <row r="27" spans="1:11" ht="15" thickBot="1">
      <c r="A27" s="55" t="s">
        <v>17</v>
      </c>
      <c r="B27" s="88">
        <v>28200</v>
      </c>
      <c r="C27" s="89">
        <v>28200</v>
      </c>
      <c r="D27" s="18">
        <f>B27/'kursy euro'!$B$4</f>
        <v>6854.975934658953</v>
      </c>
      <c r="E27" s="58">
        <f>C27/'kursy euro'!$B$3</f>
        <v>6392.818280739934</v>
      </c>
      <c r="F27" s="91">
        <f t="shared" si="4"/>
        <v>100</v>
      </c>
      <c r="G27" s="92">
        <f t="shared" si="2"/>
        <v>28200</v>
      </c>
      <c r="H27" s="93">
        <f t="shared" si="3"/>
        <v>28200</v>
      </c>
      <c r="I27" s="93">
        <f>G27/'kursy euro'!$B$4</f>
        <v>6854.975934658953</v>
      </c>
      <c r="J27" s="94">
        <f>H27/'kursy euro'!$B$3</f>
        <v>6392.818280739934</v>
      </c>
      <c r="K27" s="95">
        <f t="shared" si="5"/>
        <v>100</v>
      </c>
    </row>
    <row r="28" spans="2:7" ht="14.25">
      <c r="B28" s="145"/>
      <c r="G28" t="s">
        <v>36</v>
      </c>
    </row>
    <row r="31" ht="14.25">
      <c r="A31" s="144"/>
    </row>
    <row r="32" s="148" customFormat="1" ht="14.25">
      <c r="A32" s="147"/>
    </row>
    <row r="33" s="148" customFormat="1" ht="14.25">
      <c r="A33" s="147"/>
    </row>
    <row r="34" s="148" customFormat="1" ht="14.25">
      <c r="A34" s="147"/>
    </row>
    <row r="35" spans="1:7" s="152" customFormat="1" ht="12.75">
      <c r="A35" s="149"/>
      <c r="B35" s="150"/>
      <c r="C35" s="150"/>
      <c r="D35" s="150"/>
      <c r="E35" s="150"/>
      <c r="F35" s="150"/>
      <c r="G35" s="151"/>
    </row>
    <row r="36" ht="14.25">
      <c r="A36" s="149"/>
    </row>
    <row r="39" ht="14.25">
      <c r="A39" s="144"/>
    </row>
    <row r="40" s="152" customFormat="1" ht="12.75"/>
    <row r="41" s="152" customFormat="1" ht="12.75"/>
    <row r="42" s="152" customFormat="1" ht="12.75"/>
    <row r="43" s="152" customFormat="1" ht="12.75"/>
    <row r="44" s="152" customFormat="1" ht="12.75"/>
    <row r="45" s="152" customFormat="1" ht="12.75"/>
    <row r="46" s="152" customFormat="1" ht="12.75"/>
  </sheetData>
  <sheetProtection/>
  <mergeCells count="6">
    <mergeCell ref="A3:A4"/>
    <mergeCell ref="K3:K4"/>
    <mergeCell ref="F3:F4"/>
    <mergeCell ref="F13:F14"/>
    <mergeCell ref="K13:K14"/>
    <mergeCell ref="A13:A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E1"/>
    </sheetView>
  </sheetViews>
  <sheetFormatPr defaultColWidth="8.796875" defaultRowHeight="14.25"/>
  <cols>
    <col min="1" max="1" width="34.09765625" style="0" customWidth="1"/>
    <col min="2" max="2" width="14.3984375" style="0" customWidth="1"/>
    <col min="3" max="5" width="9.09765625" style="0" bestFit="1" customWidth="1"/>
    <col min="6" max="6" width="8.5" style="0" customWidth="1"/>
    <col min="7" max="7" width="22.59765625" style="0" customWidth="1"/>
  </cols>
  <sheetData>
    <row r="1" spans="1:11" ht="31.5" customHeight="1">
      <c r="A1" s="165" t="s">
        <v>43</v>
      </c>
      <c r="B1" s="165"/>
      <c r="C1" s="165"/>
      <c r="D1" s="165"/>
      <c r="E1" s="165"/>
      <c r="F1" s="8"/>
      <c r="G1" s="165"/>
      <c r="H1" s="165"/>
      <c r="I1" s="165"/>
      <c r="J1" s="165"/>
      <c r="K1" s="165"/>
    </row>
    <row r="2" spans="7:11" ht="15" thickBot="1">
      <c r="G2" s="165"/>
      <c r="H2" s="165"/>
      <c r="I2" s="165"/>
      <c r="J2" s="165"/>
      <c r="K2" s="165"/>
    </row>
    <row r="3" spans="1:11" ht="14.25">
      <c r="A3" s="166"/>
      <c r="B3" s="31" t="s">
        <v>50</v>
      </c>
      <c r="C3" s="106" t="s">
        <v>50</v>
      </c>
      <c r="D3" s="96" t="s">
        <v>51</v>
      </c>
      <c r="E3" s="97" t="s">
        <v>51</v>
      </c>
      <c r="F3" s="4"/>
      <c r="G3" s="165"/>
      <c r="H3" s="165"/>
      <c r="I3" s="165"/>
      <c r="J3" s="165"/>
      <c r="K3" s="165"/>
    </row>
    <row r="4" spans="1:11" ht="15" thickBot="1">
      <c r="A4" s="167"/>
      <c r="B4" s="107">
        <v>2012</v>
      </c>
      <c r="C4" s="108">
        <v>2011</v>
      </c>
      <c r="D4" s="109">
        <v>2012</v>
      </c>
      <c r="E4" s="110">
        <v>2011</v>
      </c>
      <c r="F4" s="5"/>
      <c r="G4" s="165"/>
      <c r="H4" s="165"/>
      <c r="I4" s="165"/>
      <c r="J4" s="165"/>
      <c r="K4" s="165"/>
    </row>
    <row r="5" spans="1:11" ht="15" thickTop="1">
      <c r="A5" s="116" t="s">
        <v>22</v>
      </c>
      <c r="B5" s="115">
        <f>'wybrane dane - LUG SA'!B8/'wybrane dane - LUG SA'!B12</f>
        <v>1.040593682608144</v>
      </c>
      <c r="C5" s="112">
        <f>'wybrane dane - LUG SA'!C8/'wybrane dane - LUG SA'!C12</f>
        <v>1</v>
      </c>
      <c r="D5" s="120">
        <f>'wybrane dane - LUG SA'!G8/'wybrane dane - LUG SA'!G5</f>
        <v>-0.42201853674540685</v>
      </c>
      <c r="E5" s="98">
        <f>'wybrane dane - LUG SA'!H8/'wybrane dane - LUG SA'!H5</f>
        <v>0.6329075487358043</v>
      </c>
      <c r="F5" s="6"/>
      <c r="G5" s="165"/>
      <c r="H5" s="165"/>
      <c r="I5" s="165"/>
      <c r="J5" s="165"/>
      <c r="K5" s="165"/>
    </row>
    <row r="6" spans="1:11" ht="14.25">
      <c r="A6" s="117" t="s">
        <v>24</v>
      </c>
      <c r="B6" s="105">
        <f>'wybrane dane - LUG SA'!B10/'wybrane dane - LUG SA'!B5</f>
        <v>0.34894398530762166</v>
      </c>
      <c r="C6" s="112">
        <f>'wybrane dane - LUG SA'!C10/'wybrane dane - LUG SA'!C5</f>
        <v>0.2784376427592508</v>
      </c>
      <c r="D6" s="123">
        <f>'wybrane dane - LUG SA'!G10/'wybrane dane - LUG SA'!G5</f>
        <v>-0.36560859580052496</v>
      </c>
      <c r="E6" s="111">
        <f>'wybrane dane - LUG SA'!H10/'wybrane dane - LUG SA'!H5</f>
        <v>0.6889613150063766</v>
      </c>
      <c r="F6" s="7"/>
      <c r="G6" s="165"/>
      <c r="H6" s="165"/>
      <c r="I6" s="165"/>
      <c r="J6" s="165"/>
      <c r="K6" s="165"/>
    </row>
    <row r="7" spans="1:11" ht="15" customHeight="1">
      <c r="A7" s="117" t="s">
        <v>23</v>
      </c>
      <c r="B7" s="101">
        <f>'wybrane dane - LUG SA'!B12/'wybrane dane - LUG SA'!B5</f>
        <v>0.3016146311600857</v>
      </c>
      <c r="C7" s="113">
        <f>'wybrane dane - LUG SA'!C12/'wybrane dane - LUG SA'!C5</f>
        <v>0.24352824729709152</v>
      </c>
      <c r="D7" s="121">
        <f>'wybrane dane - LUG SA'!G12/'wybrane dane - LUG SA'!G5</f>
        <v>-0.42954396325459315</v>
      </c>
      <c r="E7" s="99">
        <f>'wybrane dane - LUG SA'!H12/'wybrane dane - LUG SA'!H5</f>
        <v>0.6363286706208627</v>
      </c>
      <c r="F7" s="7"/>
      <c r="G7" s="165"/>
      <c r="H7" s="165"/>
      <c r="I7" s="165"/>
      <c r="J7" s="165"/>
      <c r="K7" s="165"/>
    </row>
    <row r="8" spans="1:11" ht="15" customHeight="1">
      <c r="A8" s="117" t="s">
        <v>46</v>
      </c>
      <c r="B8" s="125">
        <f>'wybrane dane - LUG SA'!B12/('wybrane dane - LUG SA'!B15-('wybrane dane - LUG SA'!B24+'wybrane dane - LUG SA'!B25))</f>
        <v>0.002723523810708358</v>
      </c>
      <c r="C8" s="102">
        <f>'wybrane dane - LUG SA'!C12/('wybrane dane - LUG SA'!C15-('wybrane dane - LUG SA'!C24+'wybrane dane - LUG SA'!C25))</f>
        <v>0.002091964690696954</v>
      </c>
      <c r="D8" s="121">
        <f>'wybrane dane - LUG SA'!G12/('wybrane dane - LUG SA'!G15-('wybrane dane - LUG SA'!G24+'wybrane dane - LUG SA'!G25))</f>
        <v>-0.007237393985375958</v>
      </c>
      <c r="E8" s="99">
        <f>'wybrane dane - LUG SA'!H12/('wybrane dane - LUG SA'!H15-('wybrane dane - LUG SA'!H24+'wybrane dane - LUG SA'!H25))</f>
        <v>0.010279633904544014</v>
      </c>
      <c r="F8" s="7"/>
      <c r="G8" s="165"/>
      <c r="H8" s="165"/>
      <c r="I8" s="165"/>
      <c r="J8" s="165"/>
      <c r="K8" s="165"/>
    </row>
    <row r="9" spans="1:11" ht="15" customHeight="1">
      <c r="A9" s="118" t="s">
        <v>47</v>
      </c>
      <c r="B9" s="125">
        <f>'wybrane dane - LUG SA'!B12/'wybrane dane - LUG SA'!B15</f>
        <v>0.0025430229939861684</v>
      </c>
      <c r="C9" s="102">
        <f>'wybrane dane - LUG SA'!C12/'wybrane dane - LUG SA'!C15</f>
        <v>0.0020792385897841358</v>
      </c>
      <c r="D9" s="121">
        <f>'wybrane dane - LUG SA'!G12/'wybrane dane - LUG SA'!G15</f>
        <v>-0.006757737622481575</v>
      </c>
      <c r="E9" s="99">
        <f>'wybrane dane - LUG SA'!H12/'wybrane dane - LUG SA'!H15</f>
        <v>0.010217099551551432</v>
      </c>
      <c r="F9" s="7"/>
      <c r="G9" s="165"/>
      <c r="H9" s="165"/>
      <c r="I9" s="165"/>
      <c r="J9" s="165"/>
      <c r="K9" s="165"/>
    </row>
    <row r="10" spans="1:11" ht="15" customHeight="1">
      <c r="A10" s="117" t="s">
        <v>25</v>
      </c>
      <c r="B10" s="101">
        <f>'wybrane dane - LUG SA'!B17/'wybrane dane - LUG SA'!B25</f>
        <v>0.6693860067561648</v>
      </c>
      <c r="C10" s="113">
        <f>'wybrane dane - LUG SA'!C17/'wybrane dane - LUG SA'!C25</f>
        <v>3.253045522547553</v>
      </c>
      <c r="D10" s="121">
        <f>'wybrane dane - LUG SA'!G17/'wybrane dane - LUG SA'!G25</f>
        <v>0.6693860067561648</v>
      </c>
      <c r="E10" s="99">
        <f>'wybrane dane - LUG SA'!H17/'wybrane dane - LUG SA'!H25</f>
        <v>3.253045522547553</v>
      </c>
      <c r="F10" s="7"/>
      <c r="G10" s="165"/>
      <c r="H10" s="165"/>
      <c r="I10" s="165"/>
      <c r="J10" s="165"/>
      <c r="K10" s="165"/>
    </row>
    <row r="11" spans="1:11" ht="15" customHeight="1" thickBot="1">
      <c r="A11" s="119" t="s">
        <v>26</v>
      </c>
      <c r="B11" s="103">
        <f>'wybrane dane - LUG SA'!B23/'wybrane dane - LUG SA'!B15</f>
        <v>0.07016007850692323</v>
      </c>
      <c r="C11" s="114">
        <f>'wybrane dane - LUG SA'!C23/'wybrane dane - LUG SA'!C15</f>
        <v>0.009859237790201997</v>
      </c>
      <c r="D11" s="122">
        <f>'wybrane dane - LUG SA'!G23/'wybrane dane - LUG SA'!G15</f>
        <v>0.07016007850692323</v>
      </c>
      <c r="E11" s="100">
        <f>'wybrane dane - LUG SA'!H23/'wybrane dane - LUG SA'!H15</f>
        <v>0.009859237790201997</v>
      </c>
      <c r="F11" s="7"/>
      <c r="G11" s="165"/>
      <c r="H11" s="165"/>
      <c r="I11" s="165"/>
      <c r="J11" s="165"/>
      <c r="K11" s="165"/>
    </row>
    <row r="12" spans="7:11" ht="14.25">
      <c r="G12" s="165"/>
      <c r="H12" s="165"/>
      <c r="I12" s="165"/>
      <c r="J12" s="165"/>
      <c r="K12" s="165"/>
    </row>
    <row r="13" spans="1:11" ht="33" customHeight="1">
      <c r="A13" s="165" t="s">
        <v>44</v>
      </c>
      <c r="B13" s="165"/>
      <c r="C13" s="165"/>
      <c r="D13" s="165"/>
      <c r="E13" s="165"/>
      <c r="G13" s="165"/>
      <c r="H13" s="165"/>
      <c r="I13" s="165"/>
      <c r="J13" s="165"/>
      <c r="K13" s="165"/>
    </row>
    <row r="14" spans="7:11" ht="15" thickBot="1">
      <c r="G14" s="165"/>
      <c r="H14" s="165"/>
      <c r="I14" s="165"/>
      <c r="J14" s="165"/>
      <c r="K14" s="165"/>
    </row>
    <row r="15" spans="1:11" ht="14.25">
      <c r="A15" s="166"/>
      <c r="B15" s="31" t="s">
        <v>50</v>
      </c>
      <c r="C15" s="106" t="s">
        <v>50</v>
      </c>
      <c r="D15" s="96" t="s">
        <v>51</v>
      </c>
      <c r="E15" s="97" t="s">
        <v>51</v>
      </c>
      <c r="F15" s="4"/>
      <c r="G15" s="165"/>
      <c r="H15" s="165"/>
      <c r="I15" s="165"/>
      <c r="J15" s="165"/>
      <c r="K15" s="165"/>
    </row>
    <row r="16" spans="1:11" ht="15" thickBot="1">
      <c r="A16" s="167"/>
      <c r="B16" s="107">
        <v>2012</v>
      </c>
      <c r="C16" s="108">
        <v>2011</v>
      </c>
      <c r="D16" s="109">
        <v>2012</v>
      </c>
      <c r="E16" s="110">
        <v>2011</v>
      </c>
      <c r="F16" s="5"/>
      <c r="G16" s="165"/>
      <c r="H16" s="165"/>
      <c r="I16" s="165"/>
      <c r="J16" s="165"/>
      <c r="K16" s="165"/>
    </row>
    <row r="17" spans="1:11" ht="15" thickTop="1">
      <c r="A17" s="116" t="s">
        <v>22</v>
      </c>
      <c r="B17" s="115">
        <f>'wybrane dane - skonsolidowane'!B8/'wybrane dane - skonsolidowane'!B5</f>
        <v>0.043601289723837366</v>
      </c>
      <c r="C17" s="112">
        <f>'wybrane dane - skonsolidowane'!C8/'wybrane dane - skonsolidowane'!C5</f>
        <v>0.09165727709628103</v>
      </c>
      <c r="D17" s="120">
        <f>'wybrane dane - skonsolidowane'!G8/'wybrane dane - skonsolidowane'!G5</f>
        <v>0.03670757032175265</v>
      </c>
      <c r="E17" s="98">
        <f>'wybrane dane - skonsolidowane'!H8/'wybrane dane - skonsolidowane'!H5</f>
        <v>0.05190476021263345</v>
      </c>
      <c r="F17" s="6"/>
      <c r="G17" s="165"/>
      <c r="H17" s="165"/>
      <c r="I17" s="165"/>
      <c r="J17" s="165"/>
      <c r="K17" s="165"/>
    </row>
    <row r="18" spans="1:11" ht="14.25">
      <c r="A18" s="117" t="s">
        <v>24</v>
      </c>
      <c r="B18" s="101">
        <f>'wybrane dane - skonsolidowane'!B10/'wybrane dane - skonsolidowane'!B5</f>
        <v>0.07443738707083186</v>
      </c>
      <c r="C18" s="113">
        <f>'wybrane dane - skonsolidowane'!C10/'wybrane dane - skonsolidowane'!C5</f>
        <v>0.12447344152517935</v>
      </c>
      <c r="D18" s="121">
        <f>'wybrane dane - skonsolidowane'!G10/'wybrane dane - skonsolidowane'!G5</f>
        <v>0.0714823939834533</v>
      </c>
      <c r="E18" s="99">
        <f>'wybrane dane - skonsolidowane'!H10/'wybrane dane - skonsolidowane'!H5</f>
        <v>0.07661728837195002</v>
      </c>
      <c r="F18" s="7"/>
      <c r="G18" s="165"/>
      <c r="H18" s="165"/>
      <c r="I18" s="165"/>
      <c r="J18" s="165"/>
      <c r="K18" s="165"/>
    </row>
    <row r="19" spans="1:11" ht="14.25">
      <c r="A19" s="117" t="s">
        <v>23</v>
      </c>
      <c r="B19" s="101">
        <f>'wybrane dane - skonsolidowane'!B12/'wybrane dane - skonsolidowane'!B5</f>
        <v>0.057857781239322545</v>
      </c>
      <c r="C19" s="113">
        <f>'wybrane dane - skonsolidowane'!C12/'wybrane dane - skonsolidowane'!C5</f>
        <v>0.0681478704805514</v>
      </c>
      <c r="D19" s="121">
        <f>'wybrane dane - skonsolidowane'!G12/'wybrane dane - skonsolidowane'!G5</f>
        <v>0.03822850855247492</v>
      </c>
      <c r="E19" s="99">
        <f>'wybrane dane - skonsolidowane'!H12/'wybrane dane - skonsolidowane'!H5</f>
        <v>0.03641410406135328</v>
      </c>
      <c r="F19" s="7"/>
      <c r="G19" s="165"/>
      <c r="H19" s="165"/>
      <c r="I19" s="165"/>
      <c r="J19" s="165"/>
      <c r="K19" s="165"/>
    </row>
    <row r="20" spans="1:11" ht="14.25">
      <c r="A20" s="117" t="s">
        <v>46</v>
      </c>
      <c r="B20" s="129">
        <f>'wybrane dane - skonsolidowane'!B12/('wybrane dane - skonsolidowane'!B15-('wybrane dane - skonsolidowane'!B24+'wybrane dane - skonsolidowane'!B25))</f>
        <v>0.0387378324595614</v>
      </c>
      <c r="C20" s="128">
        <f>'wybrane dane - skonsolidowane'!C12/('wybrane dane - skonsolidowane'!C15-('wybrane dane - skonsolidowane'!C24+'wybrane dane - skonsolidowane'!C25))</f>
        <v>0.041019000782562334</v>
      </c>
      <c r="D20" s="121">
        <f>'wybrane dane - skonsolidowane'!G12/('wybrane dane - skonsolidowane'!G15-('wybrane dane - skonsolidowane'!G24+'wybrane dane - skonsolidowane'!G25))</f>
        <v>0.06727985542804167</v>
      </c>
      <c r="E20" s="99">
        <f>'wybrane dane - skonsolidowane'!H12/('wybrane dane - skonsolidowane'!H15-('wybrane dane - skonsolidowane'!H24+'wybrane dane - skonsolidowane'!H25))</f>
        <v>0.062269980306483334</v>
      </c>
      <c r="F20" s="7"/>
      <c r="G20" s="165"/>
      <c r="H20" s="165"/>
      <c r="I20" s="165"/>
      <c r="J20" s="165"/>
      <c r="K20" s="165"/>
    </row>
    <row r="21" spans="1:11" ht="14.25">
      <c r="A21" s="117" t="s">
        <v>47</v>
      </c>
      <c r="B21" s="101">
        <f>'wybrane dane - skonsolidowane'!B12/'wybrane dane - skonsolidowane'!B15</f>
        <v>0.019928339689605605</v>
      </c>
      <c r="C21" s="113">
        <f>'wybrane dane - skonsolidowane'!C12/'wybrane dane - skonsolidowane'!C15</f>
        <v>0.021672953750117435</v>
      </c>
      <c r="D21" s="121">
        <f>'wybrane dane - skonsolidowane'!G12/'wybrane dane - skonsolidowane'!G15</f>
        <v>0.034611534205926775</v>
      </c>
      <c r="E21" s="99">
        <f>'wybrane dane - skonsolidowane'!H12/'wybrane dane - skonsolidowane'!H15</f>
        <v>0.03290120133245315</v>
      </c>
      <c r="F21" s="7"/>
      <c r="G21" s="165"/>
      <c r="H21" s="165"/>
      <c r="I21" s="165"/>
      <c r="J21" s="165"/>
      <c r="K21" s="165"/>
    </row>
    <row r="22" spans="1:11" ht="14.25">
      <c r="A22" s="117" t="s">
        <v>25</v>
      </c>
      <c r="B22" s="101">
        <f>'wybrane dane - skonsolidowane'!B17/'wybrane dane - skonsolidowane'!B25</f>
        <v>1.3555769493826284</v>
      </c>
      <c r="C22" s="113">
        <f>'wybrane dane - skonsolidowane'!C17/'wybrane dane - skonsolidowane'!C25</f>
        <v>1.3745168563267176</v>
      </c>
      <c r="D22" s="121">
        <f>'wybrane dane - skonsolidowane'!G17/'wybrane dane - skonsolidowane'!G25</f>
        <v>1.3555769493826284</v>
      </c>
      <c r="E22" s="99">
        <f>'wybrane dane - skonsolidowane'!H17/'wybrane dane - skonsolidowane'!H25</f>
        <v>1.3745168563267176</v>
      </c>
      <c r="F22" s="7"/>
      <c r="G22" s="165"/>
      <c r="H22" s="165"/>
      <c r="I22" s="165"/>
      <c r="J22" s="165"/>
      <c r="K22" s="165"/>
    </row>
    <row r="23" spans="1:11" ht="15" thickBot="1">
      <c r="A23" s="119" t="s">
        <v>26</v>
      </c>
      <c r="B23" s="103">
        <f>'wybrane dane - skonsolidowane'!B23/'wybrane dane - skonsolidowane'!B15</f>
        <v>0.5120322923641992</v>
      </c>
      <c r="C23" s="114">
        <f>'wybrane dane - skonsolidowane'!C23/'wybrane dane - skonsolidowane'!C15</f>
        <v>0.500694550206327</v>
      </c>
      <c r="D23" s="122">
        <f>'wybrane dane - skonsolidowane'!G23/'wybrane dane - skonsolidowane'!G15</f>
        <v>0.5120322923641992</v>
      </c>
      <c r="E23" s="100">
        <f>'wybrane dane - skonsolidowane'!H23/'wybrane dane - skonsolidowane'!H15</f>
        <v>0.500694550206327</v>
      </c>
      <c r="F23" s="7"/>
      <c r="G23" s="165"/>
      <c r="H23" s="165"/>
      <c r="I23" s="165"/>
      <c r="J23" s="165"/>
      <c r="K23" s="165"/>
    </row>
    <row r="24" spans="1:11" ht="14.25">
      <c r="A24" s="75"/>
      <c r="B24" s="130"/>
      <c r="C24" s="130"/>
      <c r="D24" s="130"/>
      <c r="E24" s="130"/>
      <c r="F24" s="7"/>
      <c r="G24" s="165"/>
      <c r="H24" s="165"/>
      <c r="I24" s="165"/>
      <c r="J24" s="165"/>
      <c r="K24" s="165"/>
    </row>
    <row r="25" spans="1:11" ht="45.75" customHeight="1">
      <c r="A25" s="165" t="s">
        <v>45</v>
      </c>
      <c r="B25" s="165"/>
      <c r="C25" s="165"/>
      <c r="D25" s="165"/>
      <c r="E25" s="165"/>
      <c r="G25" s="165"/>
      <c r="H25" s="165"/>
      <c r="I25" s="165"/>
      <c r="J25" s="165"/>
      <c r="K25" s="165"/>
    </row>
    <row r="26" spans="7:11" ht="15" thickBot="1">
      <c r="G26" s="165"/>
      <c r="H26" s="165"/>
      <c r="I26" s="165"/>
      <c r="J26" s="165"/>
      <c r="K26" s="165"/>
    </row>
    <row r="27" spans="1:11" ht="14.25">
      <c r="A27" s="166"/>
      <c r="B27" s="31" t="s">
        <v>50</v>
      </c>
      <c r="C27" s="106" t="s">
        <v>50</v>
      </c>
      <c r="D27" s="96" t="s">
        <v>51</v>
      </c>
      <c r="E27" s="97" t="s">
        <v>51</v>
      </c>
      <c r="G27" s="165"/>
      <c r="H27" s="165"/>
      <c r="I27" s="165"/>
      <c r="J27" s="165"/>
      <c r="K27" s="165"/>
    </row>
    <row r="28" spans="1:11" ht="15" thickBot="1">
      <c r="A28" s="167"/>
      <c r="B28" s="107">
        <v>2012</v>
      </c>
      <c r="C28" s="108">
        <v>2011</v>
      </c>
      <c r="D28" s="109">
        <v>2012</v>
      </c>
      <c r="E28" s="110">
        <v>2011</v>
      </c>
      <c r="G28" s="165"/>
      <c r="H28" s="165"/>
      <c r="I28" s="165"/>
      <c r="J28" s="165"/>
      <c r="K28" s="165"/>
    </row>
    <row r="29" spans="1:11" ht="14.25">
      <c r="A29" s="116" t="s">
        <v>22</v>
      </c>
      <c r="B29" s="124">
        <f>'wybrane dane - LLF'!B8/'wybrane dane - LLF'!B5</f>
        <v>0.04050349594059472</v>
      </c>
      <c r="C29" s="127">
        <f>'wybrane dane - LLF'!C8/'wybrane dane - LLF'!C5</f>
        <v>0.08875633269111201</v>
      </c>
      <c r="D29" s="120">
        <f>'wybrane dane - LLF'!G8/'wybrane dane - LLF'!G5</f>
        <v>0.03958250266793308</v>
      </c>
      <c r="E29" s="98">
        <f>'wybrane dane - LLF'!H8/'wybrane dane - LLF'!H5</f>
        <v>0.056336610972774474</v>
      </c>
      <c r="G29" s="165"/>
      <c r="H29" s="165"/>
      <c r="I29" s="165"/>
      <c r="J29" s="165"/>
      <c r="K29" s="165"/>
    </row>
    <row r="30" spans="1:11" ht="14.25">
      <c r="A30" s="117" t="s">
        <v>24</v>
      </c>
      <c r="B30" s="125">
        <f>'wybrane dane - LLF'!B10/'wybrane dane - LLF'!B5</f>
        <v>0.07096897292164636</v>
      </c>
      <c r="C30" s="102">
        <f>'wybrane dane - LLF'!C10/'wybrane dane - LLF'!C5</f>
        <v>0.12135396158773952</v>
      </c>
      <c r="D30" s="121">
        <f>'wybrane dane - LLF'!G10/'wybrane dane - LLF'!G5</f>
        <v>0.07392736616855326</v>
      </c>
      <c r="E30" s="99">
        <f>'wybrane dane - LLF'!H10/'wybrane dane - LLF'!H5</f>
        <v>0.09213219923870695</v>
      </c>
      <c r="G30" s="165"/>
      <c r="H30" s="165"/>
      <c r="I30" s="165"/>
      <c r="J30" s="165"/>
      <c r="K30" s="165"/>
    </row>
    <row r="31" spans="1:11" ht="14.25">
      <c r="A31" s="117" t="s">
        <v>23</v>
      </c>
      <c r="B31" s="125">
        <f>'wybrane dane - LLF'!B12/'wybrane dane - LLF'!B5</f>
        <v>0.0548662553970749</v>
      </c>
      <c r="C31" s="102">
        <f>'wybrane dane - LLF'!C12/'wybrane dane - LLF'!C5</f>
        <v>0.06527155263510984</v>
      </c>
      <c r="D31" s="121">
        <f>'wybrane dane - LLF'!G12/'wybrane dane - LLF'!G5</f>
        <v>0.041153709373109075</v>
      </c>
      <c r="E31" s="99">
        <f>'wybrane dane - LLF'!H12/'wybrane dane - LLF'!H5</f>
        <v>0.040840215655969</v>
      </c>
      <c r="G31" s="165"/>
      <c r="H31" s="165"/>
      <c r="I31" s="165"/>
      <c r="J31" s="165"/>
      <c r="K31" s="165"/>
    </row>
    <row r="32" spans="1:11" ht="14.25">
      <c r="A32" s="117" t="s">
        <v>46</v>
      </c>
      <c r="B32" s="125">
        <f>'wybrane dane - LLF'!B12/('wybrane dane - LLF'!B15-('wybrane dane - LLF'!B24+'wybrane dane - LLF'!B25))</f>
        <v>0.039264098184247476</v>
      </c>
      <c r="C32" s="102">
        <f>'wybrane dane - LLF'!C12/('wybrane dane - LLF'!C15-('wybrane dane - LLF'!C24+'wybrane dane - LLF'!C25))</f>
        <v>0.04196232355020539</v>
      </c>
      <c r="D32" s="121">
        <f>'wybrane dane - LLF'!G12/('wybrane dane - LLF'!G15-('wybrane dane - LLF'!G24+'wybrane dane - LLF'!G25))</f>
        <v>0.07743130422955528</v>
      </c>
      <c r="E32" s="99">
        <f>'wybrane dane - LLF'!H12/('wybrane dane - LLF'!H15-('wybrane dane - LLF'!H24+'wybrane dane - LLF'!H25))</f>
        <v>0.07459827685549243</v>
      </c>
      <c r="G32" s="165"/>
      <c r="H32" s="165"/>
      <c r="I32" s="165"/>
      <c r="J32" s="165"/>
      <c r="K32" s="165"/>
    </row>
    <row r="33" spans="1:11" ht="14.25">
      <c r="A33" s="117" t="s">
        <v>47</v>
      </c>
      <c r="B33" s="125">
        <f>'wybrane dane - LLF'!B12/'wybrane dane - LLF'!B15</f>
        <v>0.019603621453095074</v>
      </c>
      <c r="C33" s="102">
        <f>'wybrane dane - LLF'!C12/'wybrane dane - LLF'!C15</f>
        <v>0.021502235807852692</v>
      </c>
      <c r="D33" s="121">
        <f>'wybrane dane - LLF'!G12/'wybrane dane - LLF'!G15</f>
        <v>0.03865959099869578</v>
      </c>
      <c r="E33" s="99">
        <f>'wybrane dane - LLF'!H12/'wybrane dane - LLF'!H15</f>
        <v>0.03822547476159544</v>
      </c>
      <c r="G33" s="165"/>
      <c r="H33" s="165"/>
      <c r="I33" s="165"/>
      <c r="J33" s="165"/>
      <c r="K33" s="165"/>
    </row>
    <row r="34" spans="1:11" ht="14.25">
      <c r="A34" s="117" t="s">
        <v>25</v>
      </c>
      <c r="B34" s="125">
        <f>'wybrane dane - LLF'!B17/'wybrane dane - LLF'!B25</f>
        <v>1.3249899461531633</v>
      </c>
      <c r="C34" s="102">
        <f>'wybrane dane - LLF'!C17/'wybrane dane - LLF'!C25</f>
        <v>1.3603163302477814</v>
      </c>
      <c r="D34" s="121">
        <f>'wybrane dane - LLF'!G17/'wybrane dane - LLF'!G25</f>
        <v>1.3249899461531633</v>
      </c>
      <c r="E34" s="99">
        <f>'wybrane dane - LLF'!H17/'wybrane dane - LLF'!H25</f>
        <v>1.3603163302477814</v>
      </c>
      <c r="G34" s="165"/>
      <c r="H34" s="165"/>
      <c r="I34" s="165"/>
      <c r="J34" s="165"/>
      <c r="K34" s="165"/>
    </row>
    <row r="35" spans="1:11" ht="15" thickBot="1">
      <c r="A35" s="119" t="s">
        <v>26</v>
      </c>
      <c r="B35" s="126">
        <f>'wybrane dane - LLF'!B23/'wybrane dane - LLF'!B15</f>
        <v>0.526556856667126</v>
      </c>
      <c r="C35" s="104">
        <f>'wybrane dane - LLF'!C23/'wybrane dane - LLF'!C15</f>
        <v>0.515972625166456</v>
      </c>
      <c r="D35" s="122">
        <f>'wybrane dane - LLF'!G23/'wybrane dane - LLF'!G15</f>
        <v>0.526556856667126</v>
      </c>
      <c r="E35" s="100">
        <f>'wybrane dane - LLF'!H23/'wybrane dane - LLF'!H15</f>
        <v>0.515972625166456</v>
      </c>
      <c r="G35" s="165"/>
      <c r="H35" s="165"/>
      <c r="I35" s="165"/>
      <c r="J35" s="165"/>
      <c r="K35" s="165"/>
    </row>
  </sheetData>
  <sheetProtection/>
  <mergeCells count="7">
    <mergeCell ref="G1:K35"/>
    <mergeCell ref="A27:A28"/>
    <mergeCell ref="A3:A4"/>
    <mergeCell ref="A15:A16"/>
    <mergeCell ref="A1:E1"/>
    <mergeCell ref="A13:E13"/>
    <mergeCell ref="A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2" sqref="D2"/>
    </sheetView>
  </sheetViews>
  <sheetFormatPr defaultColWidth="8.796875" defaultRowHeight="14.25"/>
  <cols>
    <col min="1" max="1" width="40.19921875" style="9" customWidth="1"/>
    <col min="2" max="3" width="25.59765625" style="9" customWidth="1"/>
    <col min="4" max="16384" width="9" style="9" customWidth="1"/>
  </cols>
  <sheetData>
    <row r="1" ht="15.75">
      <c r="A1" s="142" t="s">
        <v>48</v>
      </c>
    </row>
    <row r="2" ht="15" thickBot="1"/>
    <row r="3" spans="1:3" ht="14.25">
      <c r="A3" s="169"/>
      <c r="B3" s="96" t="s">
        <v>52</v>
      </c>
      <c r="C3" s="97" t="s">
        <v>52</v>
      </c>
    </row>
    <row r="4" spans="1:3" ht="15" thickBot="1">
      <c r="A4" s="170"/>
      <c r="B4" s="137" t="s">
        <v>38</v>
      </c>
      <c r="C4" s="138" t="s">
        <v>34</v>
      </c>
    </row>
    <row r="5" spans="1:3" ht="14.25">
      <c r="A5" s="139" t="s">
        <v>18</v>
      </c>
      <c r="B5" s="135">
        <v>204.78</v>
      </c>
      <c r="C5" s="136">
        <v>-350.9</v>
      </c>
    </row>
    <row r="6" spans="1:3" ht="14.25">
      <c r="A6" s="140" t="s">
        <v>19</v>
      </c>
      <c r="B6" s="131">
        <v>-207.64</v>
      </c>
      <c r="C6" s="132">
        <v>145.84</v>
      </c>
    </row>
    <row r="7" spans="1:3" ht="14.25">
      <c r="A7" s="140" t="s">
        <v>20</v>
      </c>
      <c r="B7" s="131">
        <v>0</v>
      </c>
      <c r="C7" s="132">
        <v>-29.77</v>
      </c>
    </row>
    <row r="8" spans="1:3" ht="15" thickBot="1">
      <c r="A8" s="141" t="s">
        <v>21</v>
      </c>
      <c r="B8" s="133">
        <v>-2.86</v>
      </c>
      <c r="C8" s="134">
        <v>-234.83</v>
      </c>
    </row>
    <row r="10" spans="1:5" ht="15.75">
      <c r="A10" s="142" t="s">
        <v>49</v>
      </c>
      <c r="B10" s="143"/>
      <c r="C10" s="143"/>
      <c r="D10" s="143"/>
      <c r="E10" s="143"/>
    </row>
    <row r="11" ht="15" thickBot="1"/>
    <row r="12" spans="1:3" ht="14.25">
      <c r="A12" s="169"/>
      <c r="B12" s="96" t="s">
        <v>52</v>
      </c>
      <c r="C12" s="97" t="s">
        <v>52</v>
      </c>
    </row>
    <row r="13" spans="1:3" ht="15" thickBot="1">
      <c r="A13" s="170"/>
      <c r="B13" s="137" t="s">
        <v>38</v>
      </c>
      <c r="C13" s="138" t="s">
        <v>34</v>
      </c>
    </row>
    <row r="14" spans="1:7" ht="14.25">
      <c r="A14" s="139" t="s">
        <v>18</v>
      </c>
      <c r="B14" s="135">
        <v>527.34</v>
      </c>
      <c r="C14" s="136">
        <v>1503.73</v>
      </c>
      <c r="D14" s="10"/>
      <c r="E14" s="10"/>
      <c r="F14" s="10"/>
      <c r="G14" s="10"/>
    </row>
    <row r="15" spans="1:7" ht="14.25">
      <c r="A15" s="140" t="s">
        <v>19</v>
      </c>
      <c r="B15" s="131">
        <v>-1921.46</v>
      </c>
      <c r="C15" s="132">
        <v>-216.1</v>
      </c>
      <c r="D15" s="10"/>
      <c r="E15" s="10"/>
      <c r="F15" s="10"/>
      <c r="G15" s="10"/>
    </row>
    <row r="16" spans="1:7" ht="14.25">
      <c r="A16" s="140" t="s">
        <v>20</v>
      </c>
      <c r="B16" s="131">
        <v>731.7</v>
      </c>
      <c r="C16" s="132">
        <v>-1063.16</v>
      </c>
      <c r="D16" s="10"/>
      <c r="E16" s="10"/>
      <c r="F16" s="10"/>
      <c r="G16" s="10"/>
    </row>
    <row r="17" spans="1:7" ht="15" thickBot="1">
      <c r="A17" s="141" t="s">
        <v>21</v>
      </c>
      <c r="B17" s="133">
        <v>-662.43</v>
      </c>
      <c r="C17" s="134">
        <v>224.47</v>
      </c>
      <c r="D17" s="10"/>
      <c r="E17" s="10"/>
      <c r="F17" s="10"/>
      <c r="G17" s="10"/>
    </row>
    <row r="19" ht="15.75">
      <c r="A19" s="142" t="s">
        <v>53</v>
      </c>
    </row>
    <row r="20" ht="15" thickBot="1"/>
    <row r="21" spans="1:3" ht="14.25">
      <c r="A21" s="169"/>
      <c r="B21" s="96" t="s">
        <v>52</v>
      </c>
      <c r="C21" s="97" t="s">
        <v>52</v>
      </c>
    </row>
    <row r="22" spans="1:3" ht="15" thickBot="1">
      <c r="A22" s="170"/>
      <c r="B22" s="137" t="s">
        <v>38</v>
      </c>
      <c r="C22" s="138" t="s">
        <v>34</v>
      </c>
    </row>
    <row r="23" spans="1:3" ht="14.25">
      <c r="A23" s="139" t="s">
        <v>18</v>
      </c>
      <c r="B23" s="135">
        <v>322.56</v>
      </c>
      <c r="C23" s="136">
        <v>1854.63</v>
      </c>
    </row>
    <row r="24" spans="1:3" ht="14.25">
      <c r="A24" s="140" t="s">
        <v>19</v>
      </c>
      <c r="B24" s="131">
        <v>-1713.82</v>
      </c>
      <c r="C24" s="132">
        <v>-961.94</v>
      </c>
    </row>
    <row r="25" spans="1:3" ht="14.25">
      <c r="A25" s="140" t="s">
        <v>20</v>
      </c>
      <c r="B25" s="131">
        <v>731.7</v>
      </c>
      <c r="C25" s="132">
        <v>-433.39</v>
      </c>
    </row>
    <row r="26" spans="1:3" ht="15" thickBot="1">
      <c r="A26" s="141" t="s">
        <v>21</v>
      </c>
      <c r="B26" s="133">
        <v>-659.57</v>
      </c>
      <c r="C26" s="134">
        <v>459.3</v>
      </c>
    </row>
    <row r="27" spans="2:3" ht="14.25">
      <c r="B27" s="10"/>
      <c r="C27" s="10"/>
    </row>
  </sheetData>
  <sheetProtection/>
  <mergeCells count="3">
    <mergeCell ref="A3:A4"/>
    <mergeCell ref="A12:A13"/>
    <mergeCell ref="A21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F1" sqref="F1"/>
    </sheetView>
  </sheetViews>
  <sheetFormatPr defaultColWidth="8.796875" defaultRowHeight="14.25"/>
  <cols>
    <col min="2" max="2" width="20.5" style="0" customWidth="1"/>
    <col min="3" max="4" width="20.09765625" style="0" customWidth="1"/>
  </cols>
  <sheetData>
    <row r="1" spans="1:4" ht="14.25">
      <c r="A1" s="168"/>
      <c r="B1" s="47" t="s">
        <v>1</v>
      </c>
      <c r="C1" s="49" t="s">
        <v>0</v>
      </c>
      <c r="D1" s="51" t="s">
        <v>0</v>
      </c>
    </row>
    <row r="2" spans="1:4" ht="15" thickBot="1">
      <c r="A2" s="168"/>
      <c r="B2" s="48" t="s">
        <v>54</v>
      </c>
      <c r="C2" s="50" t="s">
        <v>50</v>
      </c>
      <c r="D2" s="52" t="s">
        <v>52</v>
      </c>
    </row>
    <row r="3" spans="1:4" ht="14.25">
      <c r="A3" s="45">
        <v>2011</v>
      </c>
      <c r="B3" s="43">
        <v>4.4112</v>
      </c>
      <c r="C3" s="39">
        <v>4.1894</v>
      </c>
      <c r="D3" s="41">
        <v>4.0413</v>
      </c>
    </row>
    <row r="4" spans="1:4" ht="15" thickBot="1">
      <c r="A4" s="46">
        <v>2012</v>
      </c>
      <c r="B4" s="44">
        <v>4.1138</v>
      </c>
      <c r="C4" s="40">
        <v>4.1354</v>
      </c>
      <c r="D4" s="42">
        <v>4.1948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monikab</dc:creator>
  <cp:keywords/>
  <dc:description/>
  <cp:lastModifiedBy>Monika</cp:lastModifiedBy>
  <cp:lastPrinted>2012-11-05T10:09:15Z</cp:lastPrinted>
  <dcterms:created xsi:type="dcterms:W3CDTF">2009-04-23T14:29:45Z</dcterms:created>
  <dcterms:modified xsi:type="dcterms:W3CDTF">2012-11-06T15:33:12Z</dcterms:modified>
  <cp:category/>
  <cp:version/>
  <cp:contentType/>
  <cp:contentStatus/>
</cp:coreProperties>
</file>